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\\192.168.1.3\Ortak2\Deri\1. AR-GE\ISTATISTIK RAPORLARI\PERFORMANS RAPORLARI\IDMIB\2020\1- OCAK\"/>
    </mc:Choice>
  </mc:AlternateContent>
  <xr:revisionPtr revIDLastSave="0" documentId="13_ncr:1_{937F664A-6400-4BB0-954A-15C497F2B15F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ILK50" sheetId="1" r:id="rId1"/>
    <sheet name="ILK20" sheetId="4" r:id="rId2"/>
    <sheet name="ILK10" sheetId="5" r:id="rId3"/>
  </sheets>
  <definedNames>
    <definedName name="_xlnm.Print_Area" localSheetId="2">'ILK10'!$A$1:$J$17</definedName>
    <definedName name="_xlnm.Print_Area" localSheetId="1">'ILK20'!$A$1:$J$27</definedName>
    <definedName name="_xlnm.Print_Area" localSheetId="0">'ILK50'!$A$1:$J$59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9" i="1" l="1"/>
  <c r="H14" i="1" l="1"/>
  <c r="J50" i="1" l="1"/>
  <c r="I28" i="1"/>
  <c r="G5" i="1"/>
  <c r="E5" i="1"/>
  <c r="E15" i="1"/>
  <c r="E16" i="1"/>
  <c r="E17" i="1"/>
  <c r="E18" i="1"/>
  <c r="E19" i="1"/>
  <c r="E20" i="1"/>
  <c r="E21" i="1"/>
  <c r="E22" i="1"/>
  <c r="E23" i="1"/>
  <c r="E24" i="1"/>
  <c r="J2" i="5"/>
  <c r="I2" i="5"/>
  <c r="H2" i="5"/>
  <c r="G2" i="5"/>
  <c r="F2" i="5"/>
  <c r="E2" i="5"/>
  <c r="D2" i="5"/>
  <c r="C2" i="5"/>
  <c r="B2" i="5"/>
  <c r="J2" i="4"/>
  <c r="I2" i="4"/>
  <c r="H2" i="4"/>
  <c r="G2" i="4"/>
  <c r="F2" i="4"/>
  <c r="E2" i="4"/>
  <c r="D2" i="4"/>
  <c r="C2" i="4"/>
  <c r="B2" i="4"/>
  <c r="H25" i="1"/>
  <c r="F14" i="1"/>
  <c r="F25" i="1" s="1"/>
  <c r="F56" i="1" s="1"/>
  <c r="D14" i="1"/>
  <c r="D25" i="1" s="1"/>
  <c r="C14" i="1"/>
  <c r="C25" i="1" s="1"/>
  <c r="C56" i="1" s="1"/>
  <c r="C57" i="1" s="1"/>
  <c r="G8" i="1"/>
  <c r="E8" i="1"/>
  <c r="J9" i="1"/>
  <c r="I12" i="1"/>
  <c r="I9" i="1"/>
  <c r="I4" i="1"/>
  <c r="I59" i="1"/>
  <c r="I51" i="1"/>
  <c r="G4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24" i="1"/>
  <c r="I23" i="1"/>
  <c r="I22" i="1"/>
  <c r="I21" i="1"/>
  <c r="I20" i="1"/>
  <c r="I19" i="1"/>
  <c r="I18" i="1"/>
  <c r="I17" i="1"/>
  <c r="I16" i="1"/>
  <c r="I15" i="1"/>
  <c r="I13" i="1"/>
  <c r="I11" i="1"/>
  <c r="I10" i="1"/>
  <c r="I8" i="1"/>
  <c r="I7" i="1"/>
  <c r="I6" i="1"/>
  <c r="I5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7" i="1"/>
  <c r="G6" i="1"/>
  <c r="G42" i="1"/>
  <c r="C17" i="5"/>
  <c r="J3" i="4"/>
  <c r="I3" i="4"/>
  <c r="H3" i="4"/>
  <c r="G3" i="4"/>
  <c r="F3" i="4"/>
  <c r="E3" i="4"/>
  <c r="D3" i="4"/>
  <c r="C3" i="4"/>
  <c r="J3" i="5"/>
  <c r="I3" i="5"/>
  <c r="H3" i="5"/>
  <c r="G3" i="5"/>
  <c r="F3" i="5"/>
  <c r="E3" i="5"/>
  <c r="D3" i="5"/>
  <c r="C3" i="5"/>
  <c r="H17" i="5"/>
  <c r="I17" i="5" s="1"/>
  <c r="H16" i="5"/>
  <c r="F17" i="5"/>
  <c r="G17" i="5" s="1"/>
  <c r="F16" i="5"/>
  <c r="J16" i="5" s="1"/>
  <c r="D16" i="5"/>
  <c r="D17" i="5"/>
  <c r="C16" i="5"/>
  <c r="H13" i="5"/>
  <c r="H12" i="5"/>
  <c r="H11" i="5"/>
  <c r="H10" i="5"/>
  <c r="H9" i="5"/>
  <c r="H8" i="5"/>
  <c r="H7" i="5"/>
  <c r="H6" i="5"/>
  <c r="H5" i="5"/>
  <c r="H4" i="5"/>
  <c r="F13" i="5"/>
  <c r="F12" i="5"/>
  <c r="F11" i="5"/>
  <c r="F10" i="5"/>
  <c r="F9" i="5"/>
  <c r="F8" i="5"/>
  <c r="F7" i="5"/>
  <c r="F6" i="5"/>
  <c r="F5" i="5"/>
  <c r="F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B13" i="5"/>
  <c r="B12" i="5"/>
  <c r="B11" i="5"/>
  <c r="B10" i="5"/>
  <c r="B9" i="5"/>
  <c r="B8" i="5"/>
  <c r="B7" i="5"/>
  <c r="B6" i="5"/>
  <c r="B5" i="5"/>
  <c r="B4" i="5"/>
  <c r="H27" i="4"/>
  <c r="I27" i="4" s="1"/>
  <c r="H26" i="4"/>
  <c r="F27" i="4"/>
  <c r="G27" i="4" s="1"/>
  <c r="F26" i="4"/>
  <c r="D27" i="4"/>
  <c r="C27" i="4"/>
  <c r="D26" i="4"/>
  <c r="C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23" i="4"/>
  <c r="F22" i="4"/>
  <c r="J22" i="4" s="1"/>
  <c r="F21" i="4"/>
  <c r="F20" i="4"/>
  <c r="F19" i="4"/>
  <c r="F18" i="4"/>
  <c r="F17" i="4"/>
  <c r="F16" i="4"/>
  <c r="F15" i="4"/>
  <c r="F14" i="4"/>
  <c r="J14" i="4" s="1"/>
  <c r="F13" i="4"/>
  <c r="F12" i="4"/>
  <c r="F11" i="4"/>
  <c r="F10" i="4"/>
  <c r="F9" i="4"/>
  <c r="G9" i="4" s="1"/>
  <c r="F8" i="4"/>
  <c r="J8" i="4" s="1"/>
  <c r="F7" i="4"/>
  <c r="F6" i="4"/>
  <c r="F5" i="4"/>
  <c r="F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E4" i="1"/>
  <c r="E6" i="1"/>
  <c r="E7" i="1"/>
  <c r="E9" i="1"/>
  <c r="E10" i="1"/>
  <c r="E11" i="1"/>
  <c r="E12" i="1"/>
  <c r="E13" i="1"/>
  <c r="G58" i="1"/>
  <c r="E58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J15" i="1"/>
  <c r="J19" i="1"/>
  <c r="J30" i="1"/>
  <c r="J26" i="1"/>
  <c r="J21" i="1"/>
  <c r="J17" i="1"/>
  <c r="J12" i="1"/>
  <c r="J8" i="1"/>
  <c r="J35" i="1"/>
  <c r="J46" i="1"/>
  <c r="J42" i="1"/>
  <c r="J7" i="1"/>
  <c r="J34" i="1"/>
  <c r="J32" i="1"/>
  <c r="J36" i="1"/>
  <c r="J49" i="1"/>
  <c r="J37" i="1"/>
  <c r="J29" i="1"/>
  <c r="J24" i="1"/>
  <c r="J20" i="1"/>
  <c r="J16" i="1"/>
  <c r="J11" i="1"/>
  <c r="J28" i="1"/>
  <c r="J23" i="1"/>
  <c r="J10" i="1"/>
  <c r="J6" i="1"/>
  <c r="J54" i="1"/>
  <c r="J31" i="1"/>
  <c r="J27" i="1"/>
  <c r="J38" i="1"/>
  <c r="J48" i="1"/>
  <c r="J52" i="1"/>
  <c r="J41" i="1"/>
  <c r="J33" i="1"/>
  <c r="J4" i="1"/>
  <c r="J39" i="1"/>
  <c r="J47" i="1"/>
  <c r="J51" i="1"/>
  <c r="J55" i="1"/>
  <c r="J43" i="1"/>
  <c r="J18" i="1"/>
  <c r="J44" i="1"/>
  <c r="J40" i="1"/>
  <c r="J45" i="1"/>
  <c r="J22" i="1"/>
  <c r="J13" i="1"/>
  <c r="J5" i="1"/>
  <c r="J53" i="1"/>
  <c r="E59" i="1"/>
  <c r="I49" i="1"/>
  <c r="I41" i="1"/>
  <c r="I50" i="1"/>
  <c r="I44" i="1"/>
  <c r="I54" i="1"/>
  <c r="I52" i="1"/>
  <c r="I48" i="1"/>
  <c r="I42" i="1"/>
  <c r="I46" i="1"/>
  <c r="I47" i="1"/>
  <c r="I40" i="1"/>
  <c r="I43" i="1"/>
  <c r="I55" i="1"/>
  <c r="I53" i="1"/>
  <c r="I45" i="1"/>
  <c r="G48" i="1"/>
  <c r="G51" i="1"/>
  <c r="G46" i="1"/>
  <c r="G44" i="1"/>
  <c r="G59" i="1"/>
  <c r="G45" i="1"/>
  <c r="G53" i="1"/>
  <c r="G41" i="1"/>
  <c r="G55" i="1"/>
  <c r="G54" i="1"/>
  <c r="G47" i="1"/>
  <c r="G43" i="1"/>
  <c r="G52" i="1"/>
  <c r="G49" i="1"/>
  <c r="G40" i="1"/>
  <c r="G50" i="1"/>
  <c r="I58" i="1"/>
  <c r="J58" i="1"/>
  <c r="I8" i="5" l="1"/>
  <c r="I4" i="5"/>
  <c r="I7" i="4"/>
  <c r="I12" i="5"/>
  <c r="I9" i="4"/>
  <c r="I17" i="4"/>
  <c r="I21" i="4"/>
  <c r="I11" i="4"/>
  <c r="I19" i="4"/>
  <c r="I23" i="4"/>
  <c r="I16" i="4"/>
  <c r="I4" i="4"/>
  <c r="I8" i="4"/>
  <c r="I12" i="4"/>
  <c r="I6" i="4"/>
  <c r="I10" i="4"/>
  <c r="I14" i="4"/>
  <c r="I20" i="4"/>
  <c r="J17" i="4"/>
  <c r="J20" i="4"/>
  <c r="E4" i="4"/>
  <c r="E8" i="4"/>
  <c r="E18" i="4"/>
  <c r="I9" i="5"/>
  <c r="E10" i="4"/>
  <c r="E20" i="4"/>
  <c r="E7" i="5"/>
  <c r="I5" i="5"/>
  <c r="I16" i="5"/>
  <c r="I7" i="5"/>
  <c r="I11" i="5"/>
  <c r="I18" i="4"/>
  <c r="I22" i="4"/>
  <c r="G5" i="4"/>
  <c r="G13" i="4"/>
  <c r="G16" i="4"/>
  <c r="E27" i="4"/>
  <c r="J10" i="5"/>
  <c r="I26" i="4"/>
  <c r="G21" i="4"/>
  <c r="G6" i="4"/>
  <c r="G10" i="4"/>
  <c r="G18" i="4"/>
  <c r="J27" i="4"/>
  <c r="G20" i="4"/>
  <c r="G7" i="4"/>
  <c r="G11" i="4"/>
  <c r="G15" i="4"/>
  <c r="G19" i="4"/>
  <c r="G23" i="4"/>
  <c r="G4" i="4"/>
  <c r="G12" i="4"/>
  <c r="G26" i="4"/>
  <c r="G17" i="4"/>
  <c r="J16" i="4"/>
  <c r="J21" i="4"/>
  <c r="J9" i="4"/>
  <c r="E10" i="5"/>
  <c r="E12" i="5"/>
  <c r="I6" i="5"/>
  <c r="E14" i="4"/>
  <c r="I10" i="5"/>
  <c r="E26" i="4"/>
  <c r="E16" i="5"/>
  <c r="E11" i="4"/>
  <c r="J6" i="4"/>
  <c r="E12" i="4"/>
  <c r="E19" i="4"/>
  <c r="E16" i="4"/>
  <c r="E22" i="4"/>
  <c r="J10" i="4"/>
  <c r="J7" i="4"/>
  <c r="G14" i="1"/>
  <c r="C14" i="5"/>
  <c r="E7" i="4"/>
  <c r="E9" i="4"/>
  <c r="E13" i="4"/>
  <c r="I13" i="5"/>
  <c r="G13" i="5"/>
  <c r="G11" i="5"/>
  <c r="E17" i="5"/>
  <c r="E15" i="4"/>
  <c r="E17" i="4"/>
  <c r="E21" i="4"/>
  <c r="E23" i="4"/>
  <c r="J11" i="5"/>
  <c r="J7" i="5"/>
  <c r="J14" i="1"/>
  <c r="C24" i="4"/>
  <c r="C25" i="4" s="1"/>
  <c r="E5" i="5"/>
  <c r="E9" i="5"/>
  <c r="E11" i="5"/>
  <c r="E13" i="5"/>
  <c r="C15" i="5"/>
  <c r="E14" i="1"/>
  <c r="E4" i="5"/>
  <c r="E6" i="5"/>
  <c r="E8" i="5"/>
  <c r="D14" i="5"/>
  <c r="D15" i="5" s="1"/>
  <c r="J11" i="4"/>
  <c r="G22" i="4"/>
  <c r="J6" i="5"/>
  <c r="F14" i="5"/>
  <c r="G14" i="5" s="1"/>
  <c r="J9" i="5"/>
  <c r="J13" i="5"/>
  <c r="J15" i="4"/>
  <c r="J19" i="4"/>
  <c r="D24" i="4"/>
  <c r="D25" i="4" s="1"/>
  <c r="E6" i="4"/>
  <c r="J13" i="4"/>
  <c r="J4" i="5"/>
  <c r="J8" i="5"/>
  <c r="J23" i="4"/>
  <c r="I15" i="4"/>
  <c r="H24" i="4"/>
  <c r="I24" i="4" s="1"/>
  <c r="G14" i="4"/>
  <c r="J18" i="4"/>
  <c r="I25" i="1"/>
  <c r="H56" i="1"/>
  <c r="H57" i="1" s="1"/>
  <c r="H14" i="5"/>
  <c r="I5" i="4"/>
  <c r="J5" i="4"/>
  <c r="I14" i="1"/>
  <c r="J12" i="5"/>
  <c r="I13" i="4"/>
  <c r="G25" i="1"/>
  <c r="J25" i="1"/>
  <c r="G8" i="4"/>
  <c r="F24" i="4"/>
  <c r="J4" i="4"/>
  <c r="J12" i="4"/>
  <c r="J5" i="5"/>
  <c r="E25" i="1"/>
  <c r="D56" i="1"/>
  <c r="E5" i="4"/>
  <c r="G16" i="5"/>
  <c r="G12" i="5"/>
  <c r="G10" i="5"/>
  <c r="J26" i="4"/>
  <c r="G8" i="5"/>
  <c r="G6" i="5"/>
  <c r="G5" i="5"/>
  <c r="G7" i="5"/>
  <c r="G4" i="5"/>
  <c r="G9" i="5"/>
  <c r="J17" i="5"/>
  <c r="F15" i="5" l="1"/>
  <c r="G15" i="5" s="1"/>
  <c r="E15" i="5"/>
  <c r="E25" i="4"/>
  <c r="E24" i="4"/>
  <c r="H25" i="4"/>
  <c r="I25" i="4" s="1"/>
  <c r="E14" i="5"/>
  <c r="I14" i="5"/>
  <c r="H15" i="5"/>
  <c r="I15" i="5" s="1"/>
  <c r="I57" i="1"/>
  <c r="I56" i="1"/>
  <c r="J14" i="5"/>
  <c r="G24" i="4"/>
  <c r="F25" i="4"/>
  <c r="J24" i="4"/>
  <c r="G56" i="1"/>
  <c r="J56" i="1"/>
  <c r="F57" i="1"/>
  <c r="D57" i="1"/>
  <c r="E57" i="1" s="1"/>
  <c r="E56" i="1"/>
  <c r="J15" i="5" l="1"/>
  <c r="G57" i="1"/>
  <c r="J57" i="1"/>
  <c r="J25" i="4"/>
  <c r="G25" i="4"/>
</calcChain>
</file>

<file path=xl/sharedStrings.xml><?xml version="1.0" encoding="utf-8"?>
<sst xmlns="http://schemas.openxmlformats.org/spreadsheetml/2006/main" count="89" uniqueCount="70">
  <si>
    <t>DEĞİŞİM %</t>
  </si>
  <si>
    <t xml:space="preserve">TOPLAM HALI İHRACATI </t>
  </si>
  <si>
    <t>DİĞER ÜLKELER VE S.BÖLGELER</t>
  </si>
  <si>
    <t>İLK 50 ÜLKE TOPLAMI</t>
  </si>
  <si>
    <t>İLK 10 ÜLKE TOPLAMI</t>
  </si>
  <si>
    <t>İLK 20 ÜLKE TOPLAMI</t>
  </si>
  <si>
    <t xml:space="preserve">Kaynak: İhracatçı Birlikleri / e-Birlik Sistemi </t>
  </si>
  <si>
    <t>AB (28) TOPLAMI</t>
  </si>
  <si>
    <t>Birim: 1.000 $</t>
  </si>
  <si>
    <t xml:space="preserve">DEĞİŞİM % </t>
  </si>
  <si>
    <t xml:space="preserve">TÜRKİYE DERİ VE DERİ ÜRÜNLERİ İHRACATI </t>
  </si>
  <si>
    <t xml:space="preserve">TOPLAM DERİ İHRACATI </t>
  </si>
  <si>
    <t xml:space="preserve">TOPLAM DERİ ve DERİ ÜR. İHRACATI </t>
  </si>
  <si>
    <t>PAY 
%</t>
  </si>
  <si>
    <t>-</t>
  </si>
  <si>
    <t>RUSYA FEDERASYONU</t>
  </si>
  <si>
    <t>İTALYA</t>
  </si>
  <si>
    <t>ALMANYA</t>
  </si>
  <si>
    <t>IRAK</t>
  </si>
  <si>
    <t>ROMANYA</t>
  </si>
  <si>
    <t>İSPANYA</t>
  </si>
  <si>
    <t>SUUDİ ARABİSTAN</t>
  </si>
  <si>
    <t>FRANSA</t>
  </si>
  <si>
    <t>HOLLANDA</t>
  </si>
  <si>
    <t>BULGARİSTAN</t>
  </si>
  <si>
    <t>İSRAİL</t>
  </si>
  <si>
    <t>POLONYA</t>
  </si>
  <si>
    <t>CEZAYİR</t>
  </si>
  <si>
    <t>KAZAKİSTAN</t>
  </si>
  <si>
    <t>YEMEN</t>
  </si>
  <si>
    <t>YUNANİSTAN</t>
  </si>
  <si>
    <t>SIRBİSTAN</t>
  </si>
  <si>
    <t>UKRAYNA</t>
  </si>
  <si>
    <t>İSVİÇRE</t>
  </si>
  <si>
    <t>BİRLEŞİK ARAP EMİRLİKLERİ</t>
  </si>
  <si>
    <t>FAS</t>
  </si>
  <si>
    <t>PORTEKİZ</t>
  </si>
  <si>
    <t>SUDAN</t>
  </si>
  <si>
    <t>ARNAVUTLUK</t>
  </si>
  <si>
    <t>AVUSTURYA</t>
  </si>
  <si>
    <t>SLOVAKYA</t>
  </si>
  <si>
    <t>GÜRCİSTAN</t>
  </si>
  <si>
    <t>HONG KONG</t>
  </si>
  <si>
    <t>MISIR</t>
  </si>
  <si>
    <t>NİJERYA</t>
  </si>
  <si>
    <t>AVUSTRALYA</t>
  </si>
  <si>
    <t>BELÇİKA</t>
  </si>
  <si>
    <t>İSVEÇ</t>
  </si>
  <si>
    <t>LİTVANYA</t>
  </si>
  <si>
    <t>2018
OCAK - ARALIK</t>
  </si>
  <si>
    <t>2019 
OCAK - ARALIK</t>
  </si>
  <si>
    <t>2020 OCAK</t>
  </si>
  <si>
    <t>LIBYA</t>
  </si>
  <si>
    <t>BİRLEŞİK KRALLIK</t>
  </si>
  <si>
    <t>A.B.D.</t>
  </si>
  <si>
    <t>HİNDİSTAN</t>
  </si>
  <si>
    <t>KANADA</t>
  </si>
  <si>
    <t>AZERBAYCAN</t>
  </si>
  <si>
    <t>GÜNEY KORE</t>
  </si>
  <si>
    <t>BELARUS (BEYAZ RUSYA)</t>
  </si>
  <si>
    <t>DOMİNİK CUMHURİYETİ</t>
  </si>
  <si>
    <t>KIRGIZİSTAN</t>
  </si>
  <si>
    <t>ÇİN</t>
  </si>
  <si>
    <t>ÇAD</t>
  </si>
  <si>
    <t>GÜNEY AFRİKA CUMHURİYETİ</t>
  </si>
  <si>
    <t>DANİMARKA</t>
  </si>
  <si>
    <t>KUVEYT</t>
  </si>
  <si>
    <t>ENDONEZYA</t>
  </si>
  <si>
    <t>2019 
OCAK</t>
  </si>
  <si>
    <t>2020 
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</si>
</sst>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0.0"/>
    <numFmt numFmtId="166" formatCode="_-* #,##0\ _T_L_-;\-* #,##0\ _T_L_-;_-* &quot;-&quot;??\ _T_L_-;_-@_-"/>
    <numFmt numFmtId="167" formatCode="#,##0.0"/>
  </numFmts>
  <fonts count="43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0"/>
      <name val="Arial"/>
      <family val="2"/>
    </font>
    <font>
      <b/>
      <sz val="10"/>
      <name val="Arial"/>
      <family val="2"/>
      <charset val="162"/>
    </font>
    <font>
      <b/>
      <sz val="12"/>
      <name val="Cambria"/>
      <family val="1"/>
      <charset val="162"/>
    </font>
    <font>
      <b/>
      <i/>
      <sz val="12"/>
      <name val="Cambria"/>
      <family val="1"/>
      <charset val="162"/>
    </font>
    <font>
      <b/>
      <sz val="14"/>
      <name val="Cambria"/>
      <family val="1"/>
      <charset val="162"/>
    </font>
    <font>
      <b/>
      <i/>
      <sz val="14"/>
      <name val="Cambria"/>
      <family val="1"/>
      <charset val="162"/>
    </font>
    <font>
      <sz val="11"/>
      <name val="Cambria"/>
      <family val="1"/>
      <charset val="162"/>
    </font>
    <font>
      <sz val="12"/>
      <name val="Cambria"/>
      <family val="1"/>
      <charset val="162"/>
    </font>
    <font>
      <i/>
      <sz val="11"/>
      <name val="Cambria"/>
      <family val="1"/>
      <charset val="162"/>
    </font>
    <font>
      <b/>
      <sz val="11"/>
      <name val="Cambria"/>
      <family val="1"/>
      <charset val="162"/>
    </font>
    <font>
      <b/>
      <i/>
      <sz val="11"/>
      <name val="Cambria"/>
      <family val="1"/>
      <charset val="162"/>
    </font>
    <font>
      <i/>
      <sz val="10"/>
      <name val="Cambria"/>
      <family val="1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8"/>
      <name val="Arial"/>
      <family val="2"/>
      <charset val="162"/>
    </font>
    <font>
      <sz val="14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b/>
      <sz val="14"/>
      <name val="Arial"/>
      <family val="2"/>
      <charset val="162"/>
    </font>
    <font>
      <sz val="16"/>
      <name val="Arial"/>
      <family val="2"/>
      <charset val="162"/>
    </font>
    <font>
      <sz val="11"/>
      <name val="Cambria"/>
      <family val="1"/>
      <charset val="162"/>
      <scheme val="major"/>
    </font>
    <font>
      <b/>
      <sz val="11"/>
      <name val="Cambria"/>
      <family val="1"/>
      <charset val="162"/>
      <scheme val="major"/>
    </font>
    <font>
      <b/>
      <sz val="11"/>
      <color rgb="FFFF0000"/>
      <name val="Cambria"/>
      <family val="1"/>
      <charset val="162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30" applyNumberFormat="0" applyAlignment="0" applyProtection="0"/>
    <xf numFmtId="0" fontId="25" fillId="7" borderId="31" applyNumberFormat="0" applyAlignment="0" applyProtection="0"/>
    <xf numFmtId="0" fontId="26" fillId="7" borderId="30" applyNumberFormat="0" applyAlignment="0" applyProtection="0"/>
    <xf numFmtId="0" fontId="27" fillId="0" borderId="32" applyNumberFormat="0" applyFill="0" applyAlignment="0" applyProtection="0"/>
    <xf numFmtId="0" fontId="28" fillId="8" borderId="3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5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1" fillId="0" borderId="0"/>
    <xf numFmtId="0" fontId="1" fillId="9" borderId="34" applyNumberFormat="0" applyFont="0" applyAlignment="0" applyProtection="0"/>
    <xf numFmtId="0" fontId="33" fillId="0" borderId="0"/>
  </cellStyleXfs>
  <cellXfs count="115"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/>
    </xf>
    <xf numFmtId="167" fontId="7" fillId="2" borderId="23" xfId="0" applyNumberFormat="1" applyFont="1" applyFill="1" applyBorder="1" applyAlignment="1">
      <alignment horizontal="center" vertical="center"/>
    </xf>
    <xf numFmtId="165" fontId="8" fillId="2" borderId="23" xfId="0" applyNumberFormat="1" applyFont="1" applyFill="1" applyBorder="1" applyAlignment="1">
      <alignment horizontal="center" vertical="center"/>
    </xf>
    <xf numFmtId="167" fontId="7" fillId="2" borderId="2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166" fontId="11" fillId="0" borderId="3" xfId="1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166" fontId="11" fillId="0" borderId="23" xfId="1" applyNumberFormat="1" applyFont="1" applyFill="1" applyBorder="1" applyAlignment="1">
      <alignment horizontal="center" vertical="center"/>
    </xf>
    <xf numFmtId="167" fontId="11" fillId="0" borderId="23" xfId="0" applyNumberFormat="1" applyFont="1" applyFill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center" vertical="center"/>
    </xf>
    <xf numFmtId="167" fontId="11" fillId="0" borderId="24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" fontId="34" fillId="0" borderId="0" xfId="44" applyNumberFormat="1" applyFont="1" applyFill="1" applyBorder="1" applyAlignment="1" applyProtection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6" fillId="34" borderId="1" xfId="0" applyFont="1" applyFill="1" applyBorder="1" applyAlignment="1">
      <alignment horizontal="left" vertical="center" wrapText="1"/>
    </xf>
    <xf numFmtId="0" fontId="12" fillId="35" borderId="11" xfId="0" applyFont="1" applyFill="1" applyBorder="1" applyAlignment="1">
      <alignment horizontal="center" vertical="center"/>
    </xf>
    <xf numFmtId="0" fontId="11" fillId="35" borderId="5" xfId="0" applyFont="1" applyFill="1" applyBorder="1" applyAlignment="1">
      <alignment vertical="center"/>
    </xf>
    <xf numFmtId="166" fontId="11" fillId="35" borderId="3" xfId="1" applyNumberFormat="1" applyFont="1" applyFill="1" applyBorder="1" applyAlignment="1">
      <alignment horizontal="center" vertical="center"/>
    </xf>
    <xf numFmtId="167" fontId="11" fillId="35" borderId="3" xfId="0" applyNumberFormat="1" applyFont="1" applyFill="1" applyBorder="1" applyAlignment="1">
      <alignment horizontal="center" vertical="center"/>
    </xf>
    <xf numFmtId="165" fontId="13" fillId="35" borderId="3" xfId="0" applyNumberFormat="1" applyFont="1" applyFill="1" applyBorder="1" applyAlignment="1">
      <alignment horizontal="center" vertical="center"/>
    </xf>
    <xf numFmtId="167" fontId="11" fillId="35" borderId="4" xfId="0" applyNumberFormat="1" applyFont="1" applyFill="1" applyBorder="1" applyAlignment="1">
      <alignment horizontal="center" vertical="center"/>
    </xf>
    <xf numFmtId="0" fontId="12" fillId="35" borderId="6" xfId="0" applyFont="1" applyFill="1" applyBorder="1" applyAlignment="1">
      <alignment horizontal="center" vertical="center"/>
    </xf>
    <xf numFmtId="3" fontId="7" fillId="37" borderId="12" xfId="0" applyNumberFormat="1" applyFont="1" applyFill="1" applyBorder="1" applyAlignment="1">
      <alignment horizontal="center" vertical="center"/>
    </xf>
    <xf numFmtId="167" fontId="7" fillId="37" borderId="12" xfId="0" applyNumberFormat="1" applyFont="1" applyFill="1" applyBorder="1" applyAlignment="1">
      <alignment horizontal="center" vertical="center"/>
    </xf>
    <xf numFmtId="165" fontId="8" fillId="37" borderId="12" xfId="0" applyNumberFormat="1" applyFont="1" applyFill="1" applyBorder="1" applyAlignment="1">
      <alignment horizontal="center" vertical="center"/>
    </xf>
    <xf numFmtId="167" fontId="7" fillId="37" borderId="13" xfId="0" applyNumberFormat="1" applyFont="1" applyFill="1" applyBorder="1" applyAlignment="1">
      <alignment horizontal="center" vertical="center"/>
    </xf>
    <xf numFmtId="3" fontId="7" fillId="37" borderId="7" xfId="0" applyNumberFormat="1" applyFont="1" applyFill="1" applyBorder="1" applyAlignment="1">
      <alignment horizontal="center" vertical="center"/>
    </xf>
    <xf numFmtId="167" fontId="7" fillId="37" borderId="7" xfId="0" applyNumberFormat="1" applyFont="1" applyFill="1" applyBorder="1" applyAlignment="1">
      <alignment horizontal="center" vertical="center"/>
    </xf>
    <xf numFmtId="165" fontId="8" fillId="37" borderId="7" xfId="0" applyNumberFormat="1" applyFont="1" applyFill="1" applyBorder="1" applyAlignment="1">
      <alignment horizontal="center" vertical="center"/>
    </xf>
    <xf numFmtId="167" fontId="7" fillId="37" borderId="8" xfId="0" applyNumberFormat="1" applyFont="1" applyFill="1" applyBorder="1" applyAlignment="1">
      <alignment horizontal="center" vertical="center"/>
    </xf>
    <xf numFmtId="3" fontId="9" fillId="36" borderId="7" xfId="0" applyNumberFormat="1" applyFont="1" applyFill="1" applyBorder="1" applyAlignment="1">
      <alignment horizontal="center" vertical="center"/>
    </xf>
    <xf numFmtId="167" fontId="9" fillId="36" borderId="7" xfId="0" applyNumberFormat="1" applyFont="1" applyFill="1" applyBorder="1" applyAlignment="1">
      <alignment horizontal="center" vertical="center"/>
    </xf>
    <xf numFmtId="165" fontId="10" fillId="36" borderId="7" xfId="0" applyNumberFormat="1" applyFont="1" applyFill="1" applyBorder="1" applyAlignment="1">
      <alignment horizontal="center" vertical="center"/>
    </xf>
    <xf numFmtId="167" fontId="9" fillId="36" borderId="8" xfId="0" applyNumberFormat="1" applyFont="1" applyFill="1" applyBorder="1" applyAlignment="1">
      <alignment horizontal="center" vertical="center"/>
    </xf>
    <xf numFmtId="3" fontId="14" fillId="37" borderId="12" xfId="0" applyNumberFormat="1" applyFont="1" applyFill="1" applyBorder="1" applyAlignment="1">
      <alignment horizontal="center" vertical="center"/>
    </xf>
    <xf numFmtId="167" fontId="14" fillId="37" borderId="12" xfId="0" applyNumberFormat="1" applyFont="1" applyFill="1" applyBorder="1" applyAlignment="1">
      <alignment horizontal="center" vertical="center"/>
    </xf>
    <xf numFmtId="165" fontId="15" fillId="37" borderId="12" xfId="0" applyNumberFormat="1" applyFont="1" applyFill="1" applyBorder="1" applyAlignment="1">
      <alignment horizontal="center" vertical="center"/>
    </xf>
    <xf numFmtId="167" fontId="14" fillId="37" borderId="13" xfId="0" applyNumberFormat="1" applyFont="1" applyFill="1" applyBorder="1" applyAlignment="1">
      <alignment horizontal="center" vertical="center"/>
    </xf>
    <xf numFmtId="3" fontId="7" fillId="2" borderId="36" xfId="0" applyNumberFormat="1" applyFont="1" applyFill="1" applyBorder="1" applyAlignment="1">
      <alignment horizontal="center" vertical="center"/>
    </xf>
    <xf numFmtId="167" fontId="7" fillId="2" borderId="36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7" fontId="7" fillId="2" borderId="37" xfId="0" applyNumberFormat="1" applyFont="1" applyFill="1" applyBorder="1" applyAlignment="1">
      <alignment horizontal="center" vertical="center"/>
    </xf>
    <xf numFmtId="3" fontId="14" fillId="37" borderId="7" xfId="0" applyNumberFormat="1" applyFont="1" applyFill="1" applyBorder="1" applyAlignment="1">
      <alignment horizontal="center" vertical="center"/>
    </xf>
    <xf numFmtId="167" fontId="14" fillId="37" borderId="7" xfId="0" applyNumberFormat="1" applyFont="1" applyFill="1" applyBorder="1" applyAlignment="1">
      <alignment horizontal="center" vertical="center"/>
    </xf>
    <xf numFmtId="165" fontId="15" fillId="37" borderId="7" xfId="0" applyNumberFormat="1" applyFont="1" applyFill="1" applyBorder="1" applyAlignment="1">
      <alignment horizontal="center" vertical="center"/>
    </xf>
    <xf numFmtId="167" fontId="14" fillId="37" borderId="8" xfId="0" applyNumberFormat="1" applyFont="1" applyFill="1" applyBorder="1" applyAlignment="1">
      <alignment horizontal="center" vertical="center"/>
    </xf>
    <xf numFmtId="0" fontId="37" fillId="34" borderId="10" xfId="0" applyFont="1" applyFill="1" applyBorder="1" applyAlignment="1">
      <alignment vertical="center"/>
    </xf>
    <xf numFmtId="3" fontId="38" fillId="34" borderId="1" xfId="0" applyNumberFormat="1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3" fontId="40" fillId="0" borderId="0" xfId="0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3" fontId="41" fillId="0" borderId="0" xfId="0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4" fontId="40" fillId="0" borderId="0" xfId="0" applyNumberFormat="1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>
      <alignment horizontal="center" vertical="center"/>
    </xf>
    <xf numFmtId="3" fontId="42" fillId="0" borderId="0" xfId="0" applyNumberFormat="1" applyFont="1" applyFill="1" applyAlignment="1">
      <alignment vertical="center"/>
    </xf>
    <xf numFmtId="3" fontId="35" fillId="0" borderId="0" xfId="0" applyNumberFormat="1" applyFont="1" applyFill="1" applyAlignment="1">
      <alignment horizontal="center" vertical="center"/>
    </xf>
    <xf numFmtId="0" fontId="9" fillId="36" borderId="14" xfId="0" applyFont="1" applyFill="1" applyBorder="1" applyAlignment="1">
      <alignment horizontal="center" vertical="center" wrapText="1"/>
    </xf>
    <xf numFmtId="0" fontId="9" fillId="36" borderId="15" xfId="0" applyFont="1" applyFill="1" applyBorder="1" applyAlignment="1">
      <alignment horizontal="center" vertical="center" wrapText="1"/>
    </xf>
    <xf numFmtId="0" fontId="14" fillId="37" borderId="25" xfId="0" applyFont="1" applyFill="1" applyBorder="1" applyAlignment="1">
      <alignment horizontal="center" vertical="center" wrapText="1"/>
    </xf>
    <xf numFmtId="0" fontId="14" fillId="37" borderId="16" xfId="0" applyFont="1" applyFill="1" applyBorder="1" applyAlignment="1">
      <alignment horizontal="center" vertical="center" wrapText="1"/>
    </xf>
    <xf numFmtId="0" fontId="36" fillId="34" borderId="17" xfId="0" applyFont="1" applyFill="1" applyBorder="1" applyAlignment="1">
      <alignment horizontal="center" vertical="center"/>
    </xf>
    <xf numFmtId="0" fontId="36" fillId="34" borderId="1" xfId="0" applyFont="1" applyFill="1" applyBorder="1" applyAlignment="1">
      <alignment horizontal="center" vertical="center"/>
    </xf>
    <xf numFmtId="0" fontId="36" fillId="34" borderId="18" xfId="0" applyFont="1" applyFill="1" applyBorder="1" applyAlignment="1">
      <alignment horizontal="center" vertical="center"/>
    </xf>
    <xf numFmtId="0" fontId="7" fillId="37" borderId="14" xfId="0" applyFont="1" applyFill="1" applyBorder="1" applyAlignment="1">
      <alignment horizontal="center" vertical="center" wrapText="1"/>
    </xf>
    <xf numFmtId="0" fontId="7" fillId="37" borderId="15" xfId="0" applyFont="1" applyFill="1" applyBorder="1" applyAlignment="1">
      <alignment horizontal="center" vertical="center" wrapText="1"/>
    </xf>
    <xf numFmtId="49" fontId="36" fillId="34" borderId="19" xfId="0" applyNumberFormat="1" applyFont="1" applyFill="1" applyBorder="1" applyAlignment="1">
      <alignment horizontal="center" vertical="center"/>
    </xf>
    <xf numFmtId="49" fontId="36" fillId="34" borderId="20" xfId="0" applyNumberFormat="1" applyFont="1" applyFill="1" applyBorder="1" applyAlignment="1">
      <alignment horizontal="center" vertical="center"/>
    </xf>
    <xf numFmtId="0" fontId="7" fillId="37" borderId="25" xfId="0" applyFont="1" applyFill="1" applyBorder="1" applyAlignment="1">
      <alignment horizontal="center" vertical="center" wrapText="1"/>
    </xf>
    <xf numFmtId="0" fontId="7" fillId="37" borderId="1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horizontal="center" vertical="center"/>
    </xf>
    <xf numFmtId="0" fontId="14" fillId="37" borderId="14" xfId="0" applyFont="1" applyFill="1" applyBorder="1" applyAlignment="1">
      <alignment horizontal="center" vertical="center" wrapText="1"/>
    </xf>
    <xf numFmtId="0" fontId="14" fillId="37" borderId="15" xfId="0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rmal 2" xfId="44" xr:uid="{00000000-0005-0000-0000-000026000000}"/>
    <cellStyle name="Normal 3" xfId="42" xr:uid="{00000000-0005-0000-0000-000027000000}"/>
    <cellStyle name="Note 2" xfId="43" xr:uid="{00000000-0005-0000-0000-000028000000}"/>
    <cellStyle name="Nötr" xfId="9" builtinId="28" customBuiltin="1"/>
    <cellStyle name="Toplam" xfId="17" builtinId="25" customBuiltin="1"/>
    <cellStyle name="Uyarı Metni" xfId="15" builtinId="11" customBuiltin="1"/>
    <cellStyle name="Virgül" xfId="1" builtinId="3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D9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116709</xdr:colOff>
      <xdr:row>0</xdr:row>
      <xdr:rowOff>99859</xdr:rowOff>
    </xdr:from>
    <xdr:to>
      <xdr:col>1</xdr:col>
      <xdr:colOff>1964559</xdr:colOff>
      <xdr:row>1</xdr:row>
      <xdr:rowOff>457999</xdr:rowOff>
    </xdr:to>
    <xdr:pic>
      <xdr:nvPicPr>
        <xdr:cNvPr id="1149" name="Picture 1" descr="itkib_A4_logo_tek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09" y="99859"/>
          <a:ext cx="2508753" cy="901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1" descr="itkib_A4_logo_tek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2" descr="itkib_A4_logo_tek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6" name="Picture 5" descr="itkib_A4_logo_tek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7" name="Picture 1" descr="itkib_A4_logo_tek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8" name="Picture 1" descr="itkib_A4_logo_tek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9" name="Picture 1" descr="itkib_A4_logo_tek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2"/>
  <sheetViews>
    <sheetView tabSelected="1" zoomScale="90" zoomScaleNormal="90" workbookViewId="0">
      <selection activeCell="F68" sqref="F68"/>
    </sheetView>
  </sheetViews>
  <sheetFormatPr defaultColWidth="9.140625" defaultRowHeight="14.2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1.7109375" style="24" customWidth="1"/>
    <col min="7" max="7" width="11.7109375" style="36" customWidth="1"/>
    <col min="8" max="8" width="21.7109375" style="24" customWidth="1"/>
    <col min="9" max="9" width="11.7109375" style="24" customWidth="1"/>
    <col min="10" max="10" width="11.5703125" style="38" customWidth="1"/>
    <col min="11" max="11" width="10.7109375" style="24" customWidth="1"/>
    <col min="12" max="12" width="14" style="84" customWidth="1"/>
    <col min="13" max="16" width="15.42578125" style="85" customWidth="1"/>
    <col min="17" max="16384" width="9.140625" style="24"/>
  </cols>
  <sheetData>
    <row r="1" spans="1:16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6" ht="41.25" customHeight="1" x14ac:dyDescent="0.2">
      <c r="A2" s="78"/>
      <c r="B2" s="103" t="s">
        <v>51</v>
      </c>
      <c r="C2" s="103"/>
      <c r="D2" s="103"/>
      <c r="E2" s="103"/>
      <c r="F2" s="103"/>
      <c r="G2" s="103"/>
      <c r="H2" s="103"/>
      <c r="I2" s="103"/>
      <c r="J2" s="104"/>
    </row>
    <row r="3" spans="1:16" s="26" customFormat="1" ht="45.4" customHeight="1" x14ac:dyDescent="0.2">
      <c r="A3" s="109" t="s">
        <v>8</v>
      </c>
      <c r="B3" s="110"/>
      <c r="C3" s="42" t="s">
        <v>68</v>
      </c>
      <c r="D3" s="42" t="s">
        <v>69</v>
      </c>
      <c r="E3" s="9" t="s">
        <v>0</v>
      </c>
      <c r="F3" s="42" t="s">
        <v>49</v>
      </c>
      <c r="G3" s="9" t="s">
        <v>13</v>
      </c>
      <c r="H3" s="42" t="s">
        <v>50</v>
      </c>
      <c r="I3" s="9" t="s">
        <v>13</v>
      </c>
      <c r="J3" s="10" t="s">
        <v>9</v>
      </c>
      <c r="L3" s="84"/>
      <c r="M3" s="85"/>
      <c r="N3" s="85"/>
      <c r="O3" s="85"/>
      <c r="P3" s="85"/>
    </row>
    <row r="4" spans="1:16" s="28" customFormat="1" ht="20.100000000000001" customHeight="1" x14ac:dyDescent="0.2">
      <c r="A4" s="47">
        <v>1</v>
      </c>
      <c r="B4" s="48" t="s">
        <v>17</v>
      </c>
      <c r="C4" s="49">
        <v>8346.0457900000001</v>
      </c>
      <c r="D4" s="49">
        <v>13105.775710000002</v>
      </c>
      <c r="E4" s="50">
        <f t="shared" ref="E4:E56" si="0">(D4-C4)/C4*100</f>
        <v>57.029760437008115</v>
      </c>
      <c r="F4" s="49">
        <v>269212.10477999999</v>
      </c>
      <c r="G4" s="50">
        <f>(F4*100)/$F$59</f>
        <v>15.990891952586436</v>
      </c>
      <c r="H4" s="49">
        <v>183003.46658000001</v>
      </c>
      <c r="I4" s="51">
        <f>(H4*100)/$H$59</f>
        <v>10.978500898797003</v>
      </c>
      <c r="J4" s="52">
        <f t="shared" ref="J4:J32" si="1">(H4-F4)/F4*100</f>
        <v>-32.022571299477654</v>
      </c>
      <c r="K4" s="27"/>
      <c r="L4" s="86"/>
      <c r="M4" s="87"/>
      <c r="N4" s="87"/>
      <c r="O4" s="87"/>
      <c r="P4" s="87"/>
    </row>
    <row r="5" spans="1:16" s="28" customFormat="1" ht="20.100000000000001" customHeight="1" x14ac:dyDescent="0.2">
      <c r="A5" s="21">
        <v>2</v>
      </c>
      <c r="B5" s="11" t="s">
        <v>16</v>
      </c>
      <c r="C5" s="12">
        <v>10091.707759999999</v>
      </c>
      <c r="D5" s="12">
        <v>11481.636</v>
      </c>
      <c r="E5" s="13">
        <f>(D5-C5)/C5*100</f>
        <v>13.772973544767028</v>
      </c>
      <c r="F5" s="12">
        <v>122843.02245999999</v>
      </c>
      <c r="G5" s="13">
        <f>(F5*100)/$F$59</f>
        <v>7.2967354157135338</v>
      </c>
      <c r="H5" s="12">
        <v>122916.75635</v>
      </c>
      <c r="I5" s="14">
        <f t="shared" ref="I5:I14" si="2">(H5*100)/$H$59</f>
        <v>7.3738587868540648</v>
      </c>
      <c r="J5" s="15">
        <f t="shared" si="1"/>
        <v>6.002285561152837E-2</v>
      </c>
      <c r="K5" s="27"/>
      <c r="L5" s="86"/>
      <c r="M5" s="87"/>
      <c r="N5" s="87"/>
      <c r="O5" s="87"/>
      <c r="P5" s="87"/>
    </row>
    <row r="6" spans="1:16" s="28" customFormat="1" ht="20.100000000000001" customHeight="1" x14ac:dyDescent="0.2">
      <c r="A6" s="53">
        <v>3</v>
      </c>
      <c r="B6" s="48" t="s">
        <v>15</v>
      </c>
      <c r="C6" s="49">
        <v>12833.413909999999</v>
      </c>
      <c r="D6" s="49">
        <v>10925.889289999999</v>
      </c>
      <c r="E6" s="50">
        <f t="shared" si="0"/>
        <v>-14.863734882840699</v>
      </c>
      <c r="F6" s="49">
        <v>111054.80645999999</v>
      </c>
      <c r="G6" s="50">
        <f t="shared" ref="G6:G39" si="3">(F6*100)/$F$59</f>
        <v>6.5965288313038313</v>
      </c>
      <c r="H6" s="49">
        <v>121831.39604000001</v>
      </c>
      <c r="I6" s="51">
        <f t="shared" si="2"/>
        <v>7.3087472927302928</v>
      </c>
      <c r="J6" s="52">
        <f t="shared" si="1"/>
        <v>9.7038479679684606</v>
      </c>
      <c r="K6" s="27"/>
      <c r="L6" s="86"/>
      <c r="M6" s="87"/>
      <c r="N6" s="87"/>
      <c r="O6" s="87"/>
      <c r="P6" s="87"/>
    </row>
    <row r="7" spans="1:16" s="28" customFormat="1" ht="20.100000000000001" customHeight="1" x14ac:dyDescent="0.2">
      <c r="A7" s="21">
        <v>4</v>
      </c>
      <c r="B7" s="11" t="s">
        <v>20</v>
      </c>
      <c r="C7" s="12">
        <v>4814.3581900000008</v>
      </c>
      <c r="D7" s="12">
        <v>7260.3245499999994</v>
      </c>
      <c r="E7" s="13">
        <f t="shared" si="0"/>
        <v>50.805658064257955</v>
      </c>
      <c r="F7" s="12">
        <v>97474.17895999999</v>
      </c>
      <c r="G7" s="13">
        <f t="shared" si="3"/>
        <v>5.7898550482720754</v>
      </c>
      <c r="H7" s="12">
        <v>83831.041840000005</v>
      </c>
      <c r="I7" s="14">
        <f t="shared" si="2"/>
        <v>5.0290805162710006</v>
      </c>
      <c r="J7" s="15">
        <f t="shared" si="1"/>
        <v>-13.996667902787522</v>
      </c>
      <c r="K7" s="30"/>
      <c r="L7" s="86"/>
      <c r="M7" s="87"/>
      <c r="N7" s="87"/>
      <c r="O7" s="87"/>
      <c r="P7" s="87"/>
    </row>
    <row r="8" spans="1:16" s="28" customFormat="1" ht="20.100000000000001" customHeight="1" x14ac:dyDescent="0.2">
      <c r="A8" s="53">
        <v>5</v>
      </c>
      <c r="B8" s="48" t="s">
        <v>18</v>
      </c>
      <c r="C8" s="49">
        <v>5958.0393400000003</v>
      </c>
      <c r="D8" s="49">
        <v>6149.1490800000001</v>
      </c>
      <c r="E8" s="50">
        <f>(D8-C8)/C8*100</f>
        <v>3.2075944634497811</v>
      </c>
      <c r="F8" s="49">
        <v>53353.0936</v>
      </c>
      <c r="G8" s="50">
        <f>(F8*100)/$F$59</f>
        <v>3.1691129037122447</v>
      </c>
      <c r="H8" s="49">
        <v>72823.20061</v>
      </c>
      <c r="I8" s="51">
        <f t="shared" si="2"/>
        <v>4.3687127259999876</v>
      </c>
      <c r="J8" s="52">
        <f t="shared" si="1"/>
        <v>36.492929830783041</v>
      </c>
      <c r="L8" s="86"/>
      <c r="M8" s="87"/>
      <c r="N8" s="87"/>
      <c r="O8" s="87"/>
      <c r="P8" s="87"/>
    </row>
    <row r="9" spans="1:16" s="28" customFormat="1" ht="20.100000000000001" customHeight="1" x14ac:dyDescent="0.2">
      <c r="A9" s="21">
        <v>6</v>
      </c>
      <c r="B9" s="11" t="s">
        <v>22</v>
      </c>
      <c r="C9" s="12">
        <v>5314.39203</v>
      </c>
      <c r="D9" s="12">
        <v>5589.9965000000002</v>
      </c>
      <c r="E9" s="13">
        <f t="shared" si="0"/>
        <v>5.186001868966378</v>
      </c>
      <c r="F9" s="12">
        <v>65846.080659999992</v>
      </c>
      <c r="G9" s="13">
        <f t="shared" si="3"/>
        <v>3.911182085203083</v>
      </c>
      <c r="H9" s="12">
        <v>64624.316030000002</v>
      </c>
      <c r="I9" s="14">
        <f>(H9*100)/$H$59</f>
        <v>3.8768561321724913</v>
      </c>
      <c r="J9" s="15">
        <f>(H9-F9)/F9*100</f>
        <v>-1.855485729376426</v>
      </c>
      <c r="L9" s="86"/>
      <c r="M9" s="87"/>
      <c r="N9" s="87"/>
      <c r="O9" s="87"/>
      <c r="P9" s="87"/>
    </row>
    <row r="10" spans="1:16" s="28" customFormat="1" ht="20.100000000000001" customHeight="1" x14ac:dyDescent="0.2">
      <c r="A10" s="53">
        <v>7</v>
      </c>
      <c r="B10" s="48" t="s">
        <v>53</v>
      </c>
      <c r="C10" s="49">
        <v>3851.08421</v>
      </c>
      <c r="D10" s="49">
        <v>4758.4542099999999</v>
      </c>
      <c r="E10" s="50">
        <f t="shared" si="0"/>
        <v>23.561416747103536</v>
      </c>
      <c r="F10" s="49">
        <v>54419.17542</v>
      </c>
      <c r="G10" s="50">
        <f t="shared" si="3"/>
        <v>3.2324369478155663</v>
      </c>
      <c r="H10" s="49">
        <v>53538.299709999999</v>
      </c>
      <c r="I10" s="51">
        <f t="shared" si="2"/>
        <v>3.2117985657356627</v>
      </c>
      <c r="J10" s="52">
        <f t="shared" si="1"/>
        <v>-1.6186862502077952</v>
      </c>
      <c r="L10" s="86"/>
      <c r="M10" s="87"/>
      <c r="N10" s="87"/>
      <c r="O10" s="87"/>
      <c r="P10" s="87"/>
    </row>
    <row r="11" spans="1:16" s="28" customFormat="1" ht="20.100000000000001" customHeight="1" x14ac:dyDescent="0.2">
      <c r="A11" s="21">
        <v>8</v>
      </c>
      <c r="B11" s="11" t="s">
        <v>54</v>
      </c>
      <c r="C11" s="12">
        <v>2711.8886699999998</v>
      </c>
      <c r="D11" s="12">
        <v>3891.3753999999999</v>
      </c>
      <c r="E11" s="13">
        <f t="shared" si="0"/>
        <v>43.493184032514144</v>
      </c>
      <c r="F11" s="12">
        <v>48015.60989</v>
      </c>
      <c r="G11" s="13">
        <f t="shared" si="3"/>
        <v>2.8520724594311484</v>
      </c>
      <c r="H11" s="12">
        <v>52520.287210000002</v>
      </c>
      <c r="I11" s="14">
        <f t="shared" si="2"/>
        <v>3.150727311976921</v>
      </c>
      <c r="J11" s="15">
        <f t="shared" si="1"/>
        <v>9.3816934332811055</v>
      </c>
      <c r="L11" s="86"/>
      <c r="M11" s="87"/>
      <c r="N11" s="87"/>
      <c r="O11" s="87"/>
      <c r="P11" s="92"/>
    </row>
    <row r="12" spans="1:16" s="28" customFormat="1" ht="20.100000000000001" customHeight="1" x14ac:dyDescent="0.2">
      <c r="A12" s="53">
        <v>9</v>
      </c>
      <c r="B12" s="48" t="s">
        <v>19</v>
      </c>
      <c r="C12" s="49">
        <v>3414.4398300000003</v>
      </c>
      <c r="D12" s="49">
        <v>3889.5940499999997</v>
      </c>
      <c r="E12" s="50">
        <f t="shared" si="0"/>
        <v>13.916022646678163</v>
      </c>
      <c r="F12" s="49">
        <v>44419.985399999998</v>
      </c>
      <c r="G12" s="50">
        <f t="shared" si="3"/>
        <v>2.6384964660015426</v>
      </c>
      <c r="H12" s="49">
        <v>51329.684880000001</v>
      </c>
      <c r="I12" s="51">
        <f>(H12*100)/$H$59</f>
        <v>3.0793022783735231</v>
      </c>
      <c r="J12" s="52">
        <f t="shared" si="1"/>
        <v>15.555384401364533</v>
      </c>
      <c r="L12" s="86"/>
      <c r="M12" s="87"/>
      <c r="N12" s="87"/>
      <c r="O12" s="87"/>
      <c r="P12" s="87"/>
    </row>
    <row r="13" spans="1:16" s="28" customFormat="1" ht="20.100000000000001" customHeight="1" thickBot="1" x14ac:dyDescent="0.25">
      <c r="A13" s="22">
        <v>10</v>
      </c>
      <c r="B13" s="16" t="s">
        <v>21</v>
      </c>
      <c r="C13" s="17">
        <v>3670.6471000000001</v>
      </c>
      <c r="D13" s="17">
        <v>3795.53703</v>
      </c>
      <c r="E13" s="18">
        <f t="shared" si="0"/>
        <v>3.4023954522895932</v>
      </c>
      <c r="F13" s="17">
        <v>35753.919299999994</v>
      </c>
      <c r="G13" s="18">
        <f t="shared" si="3"/>
        <v>2.1237420244346663</v>
      </c>
      <c r="H13" s="17">
        <v>50416.723520000007</v>
      </c>
      <c r="I13" s="19">
        <f t="shared" si="2"/>
        <v>3.0245331130749782</v>
      </c>
      <c r="J13" s="20">
        <f t="shared" si="1"/>
        <v>41.010340983792553</v>
      </c>
      <c r="L13" s="86"/>
      <c r="M13" s="87"/>
      <c r="N13" s="87"/>
      <c r="O13" s="87"/>
      <c r="P13" s="87"/>
    </row>
    <row r="14" spans="1:16" s="28" customFormat="1" ht="24.95" customHeight="1" x14ac:dyDescent="0.2">
      <c r="A14" s="96" t="s">
        <v>4</v>
      </c>
      <c r="B14" s="97"/>
      <c r="C14" s="66">
        <f>SUM(C4:C13)</f>
        <v>61006.016830000015</v>
      </c>
      <c r="D14" s="66">
        <f>SUM(D4:D13)</f>
        <v>70847.731820000015</v>
      </c>
      <c r="E14" s="67">
        <f>(D14-C14)/C14*100</f>
        <v>16.132367758781928</v>
      </c>
      <c r="F14" s="66">
        <f>SUM(F4:F13)</f>
        <v>902391.97692999989</v>
      </c>
      <c r="G14" s="68">
        <f t="shared" si="3"/>
        <v>53.601054134474118</v>
      </c>
      <c r="H14" s="66">
        <f>SUM(H4:H13)</f>
        <v>856835.17276999995</v>
      </c>
      <c r="I14" s="68">
        <f t="shared" si="2"/>
        <v>51.402117621985923</v>
      </c>
      <c r="J14" s="69">
        <f t="shared" si="1"/>
        <v>-5.0484496011353457</v>
      </c>
      <c r="L14" s="86"/>
      <c r="M14" s="87"/>
      <c r="N14" s="87"/>
      <c r="O14" s="87"/>
      <c r="P14" s="87"/>
    </row>
    <row r="15" spans="1:16" s="28" customFormat="1" ht="20.100000000000001" customHeight="1" x14ac:dyDescent="0.2">
      <c r="A15" s="53">
        <v>11</v>
      </c>
      <c r="B15" s="48" t="s">
        <v>23</v>
      </c>
      <c r="C15" s="49">
        <v>3117.8983800000001</v>
      </c>
      <c r="D15" s="49">
        <v>3260.22768</v>
      </c>
      <c r="E15" s="50">
        <f t="shared" si="0"/>
        <v>4.5649114452537054</v>
      </c>
      <c r="F15" s="49">
        <v>40087.079610000001</v>
      </c>
      <c r="G15" s="50">
        <f t="shared" si="3"/>
        <v>2.3811268043169482</v>
      </c>
      <c r="H15" s="49">
        <v>39953.11176</v>
      </c>
      <c r="I15" s="51">
        <f t="shared" ref="I15:I39" si="4">(H15*100)/$H$59</f>
        <v>2.3968140143135046</v>
      </c>
      <c r="J15" s="52">
        <f t="shared" si="1"/>
        <v>-0.33419209207393019</v>
      </c>
      <c r="L15" s="86"/>
      <c r="M15" s="87"/>
      <c r="N15" s="87"/>
      <c r="O15" s="87"/>
      <c r="P15" s="87"/>
    </row>
    <row r="16" spans="1:16" s="28" customFormat="1" ht="20.100000000000001" customHeight="1" x14ac:dyDescent="0.2">
      <c r="A16" s="21">
        <v>12</v>
      </c>
      <c r="B16" s="11" t="s">
        <v>26</v>
      </c>
      <c r="C16" s="12">
        <v>1588.28647</v>
      </c>
      <c r="D16" s="12">
        <v>3018.9060099999997</v>
      </c>
      <c r="E16" s="13">
        <f t="shared" si="0"/>
        <v>90.073142787648351</v>
      </c>
      <c r="F16" s="12">
        <v>31207.68175</v>
      </c>
      <c r="G16" s="13">
        <f t="shared" si="3"/>
        <v>1.8537006995386323</v>
      </c>
      <c r="H16" s="12">
        <v>36961.8966</v>
      </c>
      <c r="I16" s="14">
        <f t="shared" si="4"/>
        <v>2.2173690074168753</v>
      </c>
      <c r="J16" s="15">
        <f t="shared" si="1"/>
        <v>18.438456582889245</v>
      </c>
      <c r="L16" s="86"/>
      <c r="M16" s="87"/>
      <c r="N16" s="87"/>
      <c r="O16" s="87"/>
      <c r="P16" s="87"/>
    </row>
    <row r="17" spans="1:16" s="28" customFormat="1" ht="20.100000000000001" customHeight="1" x14ac:dyDescent="0.2">
      <c r="A17" s="53">
        <v>13</v>
      </c>
      <c r="B17" s="48" t="s">
        <v>28</v>
      </c>
      <c r="C17" s="49">
        <v>1934.05142</v>
      </c>
      <c r="D17" s="49">
        <v>2940.2654900000002</v>
      </c>
      <c r="E17" s="50">
        <f t="shared" si="0"/>
        <v>52.026231546625588</v>
      </c>
      <c r="F17" s="49">
        <v>27607.80514</v>
      </c>
      <c r="G17" s="50">
        <f t="shared" si="3"/>
        <v>1.6398721350311209</v>
      </c>
      <c r="H17" s="49">
        <v>32678.88019</v>
      </c>
      <c r="I17" s="51">
        <f t="shared" si="4"/>
        <v>1.9604279757223086</v>
      </c>
      <c r="J17" s="52">
        <f t="shared" si="1"/>
        <v>18.368265873670246</v>
      </c>
      <c r="L17" s="86"/>
      <c r="M17" s="87"/>
      <c r="N17" s="87"/>
      <c r="O17" s="87"/>
      <c r="P17" s="87"/>
    </row>
    <row r="18" spans="1:16" s="28" customFormat="1" ht="20.100000000000001" customHeight="1" x14ac:dyDescent="0.2">
      <c r="A18" s="21">
        <v>14</v>
      </c>
      <c r="B18" s="11" t="s">
        <v>37</v>
      </c>
      <c r="C18" s="12">
        <v>1049.09681</v>
      </c>
      <c r="D18" s="12">
        <v>2208.73164</v>
      </c>
      <c r="E18" s="13">
        <f t="shared" si="0"/>
        <v>110.53649376743411</v>
      </c>
      <c r="F18" s="12">
        <v>26293.296679999999</v>
      </c>
      <c r="G18" s="13">
        <f t="shared" si="3"/>
        <v>1.5617918318746249</v>
      </c>
      <c r="H18" s="12">
        <v>30549.458070000001</v>
      </c>
      <c r="I18" s="14">
        <f t="shared" si="4"/>
        <v>1.8326825122334049</v>
      </c>
      <c r="J18" s="15">
        <f t="shared" si="1"/>
        <v>16.187248947133554</v>
      </c>
      <c r="L18" s="86"/>
      <c r="M18" s="87"/>
      <c r="N18" s="87"/>
      <c r="O18" s="87"/>
      <c r="P18" s="87"/>
    </row>
    <row r="19" spans="1:16" s="28" customFormat="1" ht="20.100000000000001" customHeight="1" x14ac:dyDescent="0.2">
      <c r="A19" s="53">
        <v>15</v>
      </c>
      <c r="B19" s="48" t="s">
        <v>55</v>
      </c>
      <c r="C19" s="49">
        <v>2131.7169599999997</v>
      </c>
      <c r="D19" s="49">
        <v>2156.92488</v>
      </c>
      <c r="E19" s="50">
        <f t="shared" si="0"/>
        <v>1.1825172137299265</v>
      </c>
      <c r="F19" s="49">
        <v>31913.809670000002</v>
      </c>
      <c r="G19" s="50">
        <f t="shared" si="3"/>
        <v>1.8956438925560939</v>
      </c>
      <c r="H19" s="49">
        <v>30385.536070000002</v>
      </c>
      <c r="I19" s="51">
        <f t="shared" si="4"/>
        <v>1.8228487213333517</v>
      </c>
      <c r="J19" s="52">
        <f t="shared" si="1"/>
        <v>-4.7887532569846281</v>
      </c>
      <c r="L19" s="86"/>
      <c r="M19" s="87"/>
      <c r="N19" s="87"/>
      <c r="O19" s="87"/>
      <c r="P19" s="87"/>
    </row>
    <row r="20" spans="1:16" s="28" customFormat="1" ht="20.100000000000001" customHeight="1" x14ac:dyDescent="0.2">
      <c r="A20" s="21">
        <v>16</v>
      </c>
      <c r="B20" s="11" t="s">
        <v>25</v>
      </c>
      <c r="C20" s="12">
        <v>2007.1060600000001</v>
      </c>
      <c r="D20" s="12">
        <v>2072.5768200000002</v>
      </c>
      <c r="E20" s="13">
        <f t="shared" si="0"/>
        <v>3.2619482001862994</v>
      </c>
      <c r="F20" s="12">
        <v>35357.97683</v>
      </c>
      <c r="G20" s="13">
        <f t="shared" si="3"/>
        <v>2.100223493340442</v>
      </c>
      <c r="H20" s="12">
        <v>29157.572239999998</v>
      </c>
      <c r="I20" s="14">
        <f t="shared" si="4"/>
        <v>1.749182346246124</v>
      </c>
      <c r="J20" s="15">
        <f t="shared" si="1"/>
        <v>-17.536084204736447</v>
      </c>
      <c r="L20" s="86"/>
      <c r="M20" s="87"/>
      <c r="N20" s="87"/>
      <c r="O20" s="87"/>
      <c r="P20" s="87"/>
    </row>
    <row r="21" spans="1:16" s="28" customFormat="1" ht="20.100000000000001" customHeight="1" x14ac:dyDescent="0.2">
      <c r="A21" s="53">
        <v>17</v>
      </c>
      <c r="B21" s="48" t="s">
        <v>24</v>
      </c>
      <c r="C21" s="49">
        <v>3313.9475600000001</v>
      </c>
      <c r="D21" s="49">
        <v>2028.63967</v>
      </c>
      <c r="E21" s="50">
        <f t="shared" si="0"/>
        <v>-38.784798694883392</v>
      </c>
      <c r="F21" s="49">
        <v>17798.40019</v>
      </c>
      <c r="G21" s="50">
        <f t="shared" si="3"/>
        <v>1.0572046699005935</v>
      </c>
      <c r="H21" s="49">
        <v>24369.978729999999</v>
      </c>
      <c r="I21" s="51">
        <f t="shared" si="4"/>
        <v>1.4619713953561153</v>
      </c>
      <c r="J21" s="52">
        <f t="shared" si="1"/>
        <v>36.922299026022735</v>
      </c>
      <c r="L21" s="86"/>
      <c r="M21" s="87"/>
      <c r="N21" s="87"/>
      <c r="O21" s="87"/>
      <c r="P21" s="87"/>
    </row>
    <row r="22" spans="1:16" s="28" customFormat="1" ht="20.100000000000001" customHeight="1" x14ac:dyDescent="0.2">
      <c r="A22" s="21">
        <v>18</v>
      </c>
      <c r="B22" s="11" t="s">
        <v>45</v>
      </c>
      <c r="C22" s="12">
        <v>1150.7788</v>
      </c>
      <c r="D22" s="12">
        <v>1883.27799</v>
      </c>
      <c r="E22" s="13">
        <f t="shared" si="0"/>
        <v>63.652475175941717</v>
      </c>
      <c r="F22" s="12">
        <v>17921.59476</v>
      </c>
      <c r="G22" s="13">
        <f t="shared" si="3"/>
        <v>1.0645222868391975</v>
      </c>
      <c r="H22" s="12">
        <v>20129.017609999999</v>
      </c>
      <c r="I22" s="14">
        <f t="shared" si="4"/>
        <v>1.2075532887606881</v>
      </c>
      <c r="J22" s="15">
        <f t="shared" si="1"/>
        <v>12.317111727840448</v>
      </c>
      <c r="L22" s="86"/>
      <c r="M22" s="87"/>
      <c r="N22" s="87"/>
      <c r="O22" s="87"/>
      <c r="P22" s="87"/>
    </row>
    <row r="23" spans="1:16" s="28" customFormat="1" ht="20.100000000000001" customHeight="1" x14ac:dyDescent="0.2">
      <c r="A23" s="53">
        <v>19</v>
      </c>
      <c r="B23" s="48" t="s">
        <v>44</v>
      </c>
      <c r="C23" s="49">
        <v>408.04169999999999</v>
      </c>
      <c r="D23" s="49">
        <v>1665.9218600000002</v>
      </c>
      <c r="E23" s="50">
        <f t="shared" si="0"/>
        <v>308.27245352619605</v>
      </c>
      <c r="F23" s="49">
        <v>21300.217929999999</v>
      </c>
      <c r="G23" s="50">
        <f t="shared" si="3"/>
        <v>1.2652086493789729</v>
      </c>
      <c r="H23" s="49">
        <v>19989.969420000001</v>
      </c>
      <c r="I23" s="51">
        <f t="shared" si="4"/>
        <v>1.1992116944323439</v>
      </c>
      <c r="J23" s="52">
        <f t="shared" si="1"/>
        <v>-6.1513385182533558</v>
      </c>
      <c r="L23" s="86"/>
      <c r="M23" s="87"/>
      <c r="N23" s="87"/>
      <c r="O23" s="87"/>
      <c r="P23" s="87"/>
    </row>
    <row r="24" spans="1:16" s="28" customFormat="1" ht="20.100000000000001" customHeight="1" thickBot="1" x14ac:dyDescent="0.25">
      <c r="A24" s="21">
        <v>20</v>
      </c>
      <c r="B24" s="11" t="s">
        <v>30</v>
      </c>
      <c r="C24" s="12">
        <v>922.81781000000001</v>
      </c>
      <c r="D24" s="12">
        <v>1652.80646</v>
      </c>
      <c r="E24" s="13">
        <f t="shared" si="0"/>
        <v>79.104308790919404</v>
      </c>
      <c r="F24" s="12">
        <v>22321.015809999997</v>
      </c>
      <c r="G24" s="13">
        <f t="shared" si="3"/>
        <v>1.3258428790985048</v>
      </c>
      <c r="H24" s="12">
        <v>19399.358260000001</v>
      </c>
      <c r="I24" s="14">
        <f t="shared" si="4"/>
        <v>1.1637805341812617</v>
      </c>
      <c r="J24" s="15">
        <f t="shared" si="1"/>
        <v>-13.089267866971671</v>
      </c>
      <c r="L24" s="86"/>
      <c r="M24" s="87"/>
      <c r="N24" s="87"/>
      <c r="O24" s="87"/>
      <c r="P24" s="87"/>
    </row>
    <row r="25" spans="1:16" s="28" customFormat="1" ht="24.95" customHeight="1" x14ac:dyDescent="0.2">
      <c r="A25" s="96" t="s">
        <v>5</v>
      </c>
      <c r="B25" s="97"/>
      <c r="C25" s="66">
        <f>SUM(C14:C24)</f>
        <v>78629.758800000025</v>
      </c>
      <c r="D25" s="66">
        <f>SUM(D14:D24)</f>
        <v>93736.010320000045</v>
      </c>
      <c r="E25" s="67">
        <f t="shared" si="0"/>
        <v>19.211875695083545</v>
      </c>
      <c r="F25" s="66">
        <f>SUM(F14:F24)</f>
        <v>1174200.8552999999</v>
      </c>
      <c r="G25" s="68">
        <f t="shared" si="3"/>
        <v>69.746191476349253</v>
      </c>
      <c r="H25" s="66">
        <f>SUM(H14:H24)</f>
        <v>1140409.95172</v>
      </c>
      <c r="I25" s="68">
        <f t="shared" si="4"/>
        <v>68.41395911198191</v>
      </c>
      <c r="J25" s="69">
        <f>(H25-F25)/F25*100</f>
        <v>-2.8777788252731762</v>
      </c>
      <c r="L25" s="86"/>
      <c r="M25" s="87"/>
      <c r="N25" s="87"/>
      <c r="O25" s="87"/>
      <c r="P25" s="87"/>
    </row>
    <row r="26" spans="1:16" s="28" customFormat="1" ht="20.100000000000001" customHeight="1" x14ac:dyDescent="0.2">
      <c r="A26" s="53">
        <v>21</v>
      </c>
      <c r="B26" s="48" t="s">
        <v>36</v>
      </c>
      <c r="C26" s="49">
        <v>1200.1647499999999</v>
      </c>
      <c r="D26" s="49">
        <v>1590.60546</v>
      </c>
      <c r="E26" s="50">
        <f t="shared" si="0"/>
        <v>32.532259425216417</v>
      </c>
      <c r="F26" s="49">
        <v>12794.96703</v>
      </c>
      <c r="G26" s="50">
        <f t="shared" si="3"/>
        <v>0.76000644726148991</v>
      </c>
      <c r="H26" s="49">
        <v>19299.282719999999</v>
      </c>
      <c r="I26" s="51">
        <f t="shared" si="4"/>
        <v>1.1577769353075904</v>
      </c>
      <c r="J26" s="52">
        <f t="shared" si="1"/>
        <v>50.834954672016842</v>
      </c>
      <c r="L26" s="86"/>
      <c r="M26" s="87"/>
      <c r="N26" s="87"/>
      <c r="O26" s="87"/>
      <c r="P26" s="87"/>
    </row>
    <row r="27" spans="1:16" s="28" customFormat="1" ht="20.100000000000001" customHeight="1" x14ac:dyDescent="0.2">
      <c r="A27" s="21">
        <v>22</v>
      </c>
      <c r="B27" s="11" t="s">
        <v>52</v>
      </c>
      <c r="C27" s="12">
        <v>1776.1870900000001</v>
      </c>
      <c r="D27" s="12">
        <v>1541.5086699999999</v>
      </c>
      <c r="E27" s="13">
        <f t="shared" si="0"/>
        <v>-13.212483151197782</v>
      </c>
      <c r="F27" s="12">
        <v>15244.474130000001</v>
      </c>
      <c r="G27" s="13">
        <f t="shared" si="3"/>
        <v>0.90550437502072967</v>
      </c>
      <c r="H27" s="12">
        <v>18114.333710000003</v>
      </c>
      <c r="I27" s="14">
        <f t="shared" si="4"/>
        <v>1.0866910481687984</v>
      </c>
      <c r="J27" s="15">
        <f t="shared" si="1"/>
        <v>18.825572830697585</v>
      </c>
      <c r="L27" s="86"/>
      <c r="M27" s="87"/>
      <c r="N27" s="87"/>
      <c r="O27" s="87"/>
      <c r="P27" s="87"/>
    </row>
    <row r="28" spans="1:16" s="28" customFormat="1" ht="20.100000000000001" customHeight="1" x14ac:dyDescent="0.2">
      <c r="A28" s="53">
        <v>23</v>
      </c>
      <c r="B28" s="48" t="s">
        <v>56</v>
      </c>
      <c r="C28" s="49">
        <v>955.51980000000003</v>
      </c>
      <c r="D28" s="49">
        <v>1455.4115300000001</v>
      </c>
      <c r="E28" s="50">
        <f t="shared" si="0"/>
        <v>52.316208413472964</v>
      </c>
      <c r="F28" s="49">
        <v>11321.741759999999</v>
      </c>
      <c r="G28" s="50">
        <f t="shared" si="3"/>
        <v>0.67249854662811492</v>
      </c>
      <c r="H28" s="49">
        <v>17957.319230000001</v>
      </c>
      <c r="I28" s="51">
        <f>(H28*100)/$H$59</f>
        <v>1.0772716440339014</v>
      </c>
      <c r="J28" s="52">
        <f t="shared" si="1"/>
        <v>58.609157589547443</v>
      </c>
      <c r="L28" s="86"/>
      <c r="M28" s="87"/>
      <c r="N28" s="87"/>
      <c r="O28" s="87"/>
      <c r="P28" s="87"/>
    </row>
    <row r="29" spans="1:16" s="28" customFormat="1" ht="20.100000000000001" customHeight="1" x14ac:dyDescent="0.2">
      <c r="A29" s="21">
        <v>24</v>
      </c>
      <c r="B29" s="11" t="s">
        <v>32</v>
      </c>
      <c r="C29" s="12">
        <v>614.64260000000002</v>
      </c>
      <c r="D29" s="12">
        <v>1437.1514199999999</v>
      </c>
      <c r="E29" s="13">
        <f t="shared" si="0"/>
        <v>133.81903890163161</v>
      </c>
      <c r="F29" s="12">
        <v>16426.888210000001</v>
      </c>
      <c r="G29" s="13">
        <f t="shared" si="3"/>
        <v>0.97573842267601019</v>
      </c>
      <c r="H29" s="12">
        <v>17027.103739999999</v>
      </c>
      <c r="I29" s="14">
        <f t="shared" si="4"/>
        <v>1.0214673918856199</v>
      </c>
      <c r="J29" s="15">
        <f t="shared" si="1"/>
        <v>3.6538601975425364</v>
      </c>
      <c r="L29" s="86"/>
      <c r="M29" s="87"/>
      <c r="N29" s="87"/>
      <c r="O29" s="87"/>
      <c r="P29" s="87"/>
    </row>
    <row r="30" spans="1:16" s="28" customFormat="1" ht="20.100000000000001" customHeight="1" x14ac:dyDescent="0.2">
      <c r="A30" s="53">
        <v>25</v>
      </c>
      <c r="B30" s="48" t="s">
        <v>29</v>
      </c>
      <c r="C30" s="49">
        <v>2040.94767</v>
      </c>
      <c r="D30" s="49">
        <v>1435.2502199999999</v>
      </c>
      <c r="E30" s="50">
        <f t="shared" si="0"/>
        <v>-29.677265071671343</v>
      </c>
      <c r="F30" s="49">
        <v>17718.311799999999</v>
      </c>
      <c r="G30" s="50">
        <f t="shared" si="3"/>
        <v>1.0524475108857967</v>
      </c>
      <c r="H30" s="49">
        <v>16848.15193</v>
      </c>
      <c r="I30" s="51">
        <f t="shared" si="4"/>
        <v>1.0107319525868921</v>
      </c>
      <c r="J30" s="52">
        <f t="shared" si="1"/>
        <v>-4.9110766297723663</v>
      </c>
      <c r="L30" s="86"/>
      <c r="M30" s="87"/>
      <c r="N30" s="87"/>
      <c r="O30" s="87"/>
      <c r="P30" s="87"/>
    </row>
    <row r="31" spans="1:16" s="28" customFormat="1" ht="20.100000000000001" customHeight="1" x14ac:dyDescent="0.2">
      <c r="A31" s="21">
        <v>26</v>
      </c>
      <c r="B31" s="11" t="s">
        <v>57</v>
      </c>
      <c r="C31" s="12">
        <v>932.20278000000008</v>
      </c>
      <c r="D31" s="12">
        <v>1336.7190600000001</v>
      </c>
      <c r="E31" s="13">
        <f t="shared" si="0"/>
        <v>43.393592969117726</v>
      </c>
      <c r="F31" s="12">
        <v>15298.66956</v>
      </c>
      <c r="G31" s="13">
        <f t="shared" si="3"/>
        <v>0.90872352174580795</v>
      </c>
      <c r="H31" s="12">
        <v>16620.630710000001</v>
      </c>
      <c r="I31" s="14">
        <f t="shared" si="4"/>
        <v>0.99708280175414854</v>
      </c>
      <c r="J31" s="15">
        <f t="shared" si="1"/>
        <v>8.6410203502689473</v>
      </c>
      <c r="L31" s="86"/>
      <c r="M31" s="87"/>
      <c r="N31" s="87"/>
      <c r="O31" s="87"/>
      <c r="P31" s="87"/>
    </row>
    <row r="32" spans="1:16" s="28" customFormat="1" ht="20.100000000000001" customHeight="1" x14ac:dyDescent="0.2">
      <c r="A32" s="53">
        <v>27</v>
      </c>
      <c r="B32" s="48" t="s">
        <v>41</v>
      </c>
      <c r="C32" s="49">
        <v>983.56614999999999</v>
      </c>
      <c r="D32" s="49">
        <v>1314.0543400000001</v>
      </c>
      <c r="E32" s="50">
        <f t="shared" si="0"/>
        <v>33.601013007615208</v>
      </c>
      <c r="F32" s="49">
        <v>14701.74987</v>
      </c>
      <c r="G32" s="50">
        <f t="shared" si="3"/>
        <v>0.87326717302418644</v>
      </c>
      <c r="H32" s="49">
        <v>16405.138650000001</v>
      </c>
      <c r="I32" s="51">
        <f t="shared" si="4"/>
        <v>0.98415528831079291</v>
      </c>
      <c r="J32" s="52">
        <f t="shared" si="1"/>
        <v>11.5862995565983</v>
      </c>
      <c r="L32" s="86"/>
      <c r="M32" s="87"/>
      <c r="N32" s="87"/>
      <c r="O32" s="87"/>
      <c r="P32" s="87"/>
    </row>
    <row r="33" spans="1:16" s="28" customFormat="1" ht="20.100000000000001" customHeight="1" x14ac:dyDescent="0.2">
      <c r="A33" s="21">
        <v>28</v>
      </c>
      <c r="B33" s="11" t="s">
        <v>27</v>
      </c>
      <c r="C33" s="12">
        <v>1960.5085900000001</v>
      </c>
      <c r="D33" s="12">
        <v>1305.7901299999999</v>
      </c>
      <c r="E33" s="13">
        <f t="shared" si="0"/>
        <v>-33.395337482300967</v>
      </c>
      <c r="F33" s="12">
        <v>11589.093999999999</v>
      </c>
      <c r="G33" s="13">
        <f t="shared" si="3"/>
        <v>0.68837896473418647</v>
      </c>
      <c r="H33" s="12">
        <v>15888.372429999999</v>
      </c>
      <c r="I33" s="14">
        <f t="shared" si="4"/>
        <v>0.95315413561810425</v>
      </c>
      <c r="J33" s="15">
        <f t="shared" ref="J33:J42" si="5">(H33-F33)/F33*100</f>
        <v>37.097623248202147</v>
      </c>
      <c r="L33" s="86"/>
      <c r="M33" s="87"/>
      <c r="N33" s="87"/>
      <c r="O33" s="87"/>
      <c r="P33" s="87"/>
    </row>
    <row r="34" spans="1:16" s="28" customFormat="1" ht="20.100000000000001" customHeight="1" x14ac:dyDescent="0.2">
      <c r="A34" s="53">
        <v>29</v>
      </c>
      <c r="B34" s="48" t="s">
        <v>58</v>
      </c>
      <c r="C34" s="49">
        <v>1051.4932800000001</v>
      </c>
      <c r="D34" s="49">
        <v>1289.39858</v>
      </c>
      <c r="E34" s="50">
        <f t="shared" si="0"/>
        <v>22.625470321598236</v>
      </c>
      <c r="F34" s="49">
        <v>12311.626</v>
      </c>
      <c r="G34" s="50">
        <f t="shared" si="3"/>
        <v>0.73129654139266576</v>
      </c>
      <c r="H34" s="49">
        <v>14047.09873</v>
      </c>
      <c r="I34" s="51">
        <f t="shared" si="4"/>
        <v>0.8426948894182813</v>
      </c>
      <c r="J34" s="52">
        <f t="shared" si="5"/>
        <v>14.096210606137641</v>
      </c>
      <c r="L34" s="86"/>
      <c r="M34" s="87"/>
      <c r="N34" s="87"/>
      <c r="O34" s="87"/>
      <c r="P34" s="87"/>
    </row>
    <row r="35" spans="1:16" s="28" customFormat="1" ht="20.100000000000001" customHeight="1" x14ac:dyDescent="0.2">
      <c r="A35" s="21">
        <v>30</v>
      </c>
      <c r="B35" s="11" t="s">
        <v>40</v>
      </c>
      <c r="C35" s="12">
        <v>500.18702000000002</v>
      </c>
      <c r="D35" s="12">
        <v>1218.5392199999999</v>
      </c>
      <c r="E35" s="13">
        <f t="shared" si="0"/>
        <v>143.61672160145216</v>
      </c>
      <c r="F35" s="12">
        <v>13962.52202</v>
      </c>
      <c r="G35" s="13">
        <f t="shared" si="3"/>
        <v>0.82935788191949111</v>
      </c>
      <c r="H35" s="12">
        <v>13891.76973</v>
      </c>
      <c r="I35" s="14">
        <f t="shared" si="4"/>
        <v>0.83337659836086153</v>
      </c>
      <c r="J35" s="15">
        <f t="shared" si="5"/>
        <v>-0.50673001552767005</v>
      </c>
      <c r="L35" s="86"/>
      <c r="M35" s="87"/>
      <c r="N35" s="87"/>
      <c r="O35" s="87"/>
      <c r="P35" s="87"/>
    </row>
    <row r="36" spans="1:16" s="28" customFormat="1" ht="20.100000000000001" customHeight="1" x14ac:dyDescent="0.2">
      <c r="A36" s="53">
        <v>31</v>
      </c>
      <c r="B36" s="48" t="s">
        <v>31</v>
      </c>
      <c r="C36" s="49">
        <v>792.91482999999994</v>
      </c>
      <c r="D36" s="49">
        <v>1113.2208700000001</v>
      </c>
      <c r="E36" s="50">
        <f t="shared" si="0"/>
        <v>40.396020843751927</v>
      </c>
      <c r="F36" s="49">
        <v>13490.41173</v>
      </c>
      <c r="G36" s="50">
        <f t="shared" si="3"/>
        <v>0.80131506919655027</v>
      </c>
      <c r="H36" s="49">
        <v>13433.69774</v>
      </c>
      <c r="I36" s="51">
        <f t="shared" si="4"/>
        <v>0.80589655195567311</v>
      </c>
      <c r="J36" s="52">
        <f t="shared" si="5"/>
        <v>-0.42040221703448477</v>
      </c>
      <c r="L36" s="86"/>
      <c r="M36" s="87"/>
      <c r="N36" s="87"/>
      <c r="O36" s="87"/>
      <c r="P36" s="87"/>
    </row>
    <row r="37" spans="1:16" s="28" customFormat="1" ht="20.100000000000001" customHeight="1" x14ac:dyDescent="0.2">
      <c r="A37" s="21">
        <v>32</v>
      </c>
      <c r="B37" s="11" t="s">
        <v>35</v>
      </c>
      <c r="C37" s="12">
        <v>1151.4268200000001</v>
      </c>
      <c r="D37" s="12">
        <v>1094.1061999999999</v>
      </c>
      <c r="E37" s="13">
        <f t="shared" si="0"/>
        <v>-4.9782251902035934</v>
      </c>
      <c r="F37" s="12">
        <v>15757.967050000001</v>
      </c>
      <c r="G37" s="13">
        <f t="shared" si="3"/>
        <v>0.93600526876341006</v>
      </c>
      <c r="H37" s="12">
        <v>13348.091829999999</v>
      </c>
      <c r="I37" s="14">
        <f t="shared" si="4"/>
        <v>0.80076099590615701</v>
      </c>
      <c r="J37" s="15">
        <f t="shared" si="5"/>
        <v>-15.293059138615227</v>
      </c>
      <c r="L37" s="86"/>
      <c r="M37" s="87"/>
      <c r="N37" s="87"/>
      <c r="O37" s="87"/>
      <c r="P37" s="87"/>
    </row>
    <row r="38" spans="1:16" s="28" customFormat="1" ht="20.100000000000001" customHeight="1" x14ac:dyDescent="0.2">
      <c r="A38" s="53">
        <v>33</v>
      </c>
      <c r="B38" s="48" t="s">
        <v>46</v>
      </c>
      <c r="C38" s="49">
        <v>654.66903000000002</v>
      </c>
      <c r="D38" s="49">
        <v>1068.4212299999999</v>
      </c>
      <c r="E38" s="50">
        <f t="shared" si="0"/>
        <v>63.200209730403756</v>
      </c>
      <c r="F38" s="49">
        <v>15928.352949999999</v>
      </c>
      <c r="G38" s="50">
        <f t="shared" si="3"/>
        <v>0.94612599687617727</v>
      </c>
      <c r="H38" s="49">
        <v>13204.83221</v>
      </c>
      <c r="I38" s="51">
        <f t="shared" si="4"/>
        <v>0.79216675506294465</v>
      </c>
      <c r="J38" s="52">
        <f t="shared" si="5"/>
        <v>-17.098571010758512</v>
      </c>
      <c r="L38" s="86"/>
      <c r="M38" s="87"/>
      <c r="N38" s="87"/>
      <c r="O38" s="87"/>
      <c r="P38" s="87"/>
    </row>
    <row r="39" spans="1:16" s="28" customFormat="1" ht="20.100000000000001" customHeight="1" x14ac:dyDescent="0.2">
      <c r="A39" s="21">
        <v>34</v>
      </c>
      <c r="B39" s="11" t="s">
        <v>43</v>
      </c>
      <c r="C39" s="12">
        <v>869.80574999999999</v>
      </c>
      <c r="D39" s="12">
        <v>1062.9518999999998</v>
      </c>
      <c r="E39" s="13">
        <f t="shared" si="0"/>
        <v>22.205664885521831</v>
      </c>
      <c r="F39" s="12">
        <v>9692.4143299999996</v>
      </c>
      <c r="G39" s="13">
        <f t="shared" si="3"/>
        <v>0.57571835574551333</v>
      </c>
      <c r="H39" s="12">
        <v>13124.39105</v>
      </c>
      <c r="I39" s="14">
        <f t="shared" si="4"/>
        <v>0.78734103583552095</v>
      </c>
      <c r="J39" s="15">
        <f t="shared" si="5"/>
        <v>35.408894039716529</v>
      </c>
      <c r="L39" s="86"/>
      <c r="M39" s="87"/>
      <c r="N39" s="87"/>
      <c r="O39" s="87"/>
      <c r="P39" s="87"/>
    </row>
    <row r="40" spans="1:16" s="28" customFormat="1" ht="20.100000000000001" customHeight="1" x14ac:dyDescent="0.2">
      <c r="A40" s="53">
        <v>35</v>
      </c>
      <c r="B40" s="48" t="s">
        <v>59</v>
      </c>
      <c r="C40" s="49">
        <v>1349.0616100000002</v>
      </c>
      <c r="D40" s="49">
        <v>939.84918999999991</v>
      </c>
      <c r="E40" s="50">
        <f t="shared" si="0"/>
        <v>-30.333115772229281</v>
      </c>
      <c r="F40" s="49">
        <v>10658.06523</v>
      </c>
      <c r="G40" s="50">
        <f t="shared" ref="G40:G41" si="6">(F40*100)/$F$59</f>
        <v>0.63307691775533359</v>
      </c>
      <c r="H40" s="49">
        <v>12213.84894</v>
      </c>
      <c r="I40" s="51">
        <f t="shared" ref="I40:I58" si="7">(H40*100)/$H$59</f>
        <v>0.73271700296968678</v>
      </c>
      <c r="J40" s="52">
        <f t="shared" si="5"/>
        <v>14.597243274706431</v>
      </c>
      <c r="L40" s="86"/>
      <c r="M40" s="87"/>
      <c r="N40" s="87"/>
      <c r="O40" s="87"/>
      <c r="P40" s="87"/>
    </row>
    <row r="41" spans="1:16" s="28" customFormat="1" ht="20.100000000000001" customHeight="1" x14ac:dyDescent="0.2">
      <c r="A41" s="21">
        <v>36</v>
      </c>
      <c r="B41" s="11" t="s">
        <v>60</v>
      </c>
      <c r="C41" s="12">
        <v>636.52276000000006</v>
      </c>
      <c r="D41" s="12">
        <v>937.47809999999993</v>
      </c>
      <c r="E41" s="13">
        <f t="shared" si="0"/>
        <v>47.281159278577853</v>
      </c>
      <c r="F41" s="12">
        <v>11059.47019</v>
      </c>
      <c r="G41" s="13">
        <f t="shared" si="6"/>
        <v>0.65691991452487986</v>
      </c>
      <c r="H41" s="12">
        <v>11969.568880000001</v>
      </c>
      <c r="I41" s="14">
        <f t="shared" si="7"/>
        <v>0.71806247806703505</v>
      </c>
      <c r="J41" s="15">
        <f t="shared" si="5"/>
        <v>8.2291346182470324</v>
      </c>
      <c r="L41" s="86"/>
      <c r="M41" s="87"/>
      <c r="N41" s="87"/>
      <c r="O41" s="87"/>
      <c r="P41" s="87"/>
    </row>
    <row r="42" spans="1:16" s="28" customFormat="1" ht="20.100000000000001" customHeight="1" x14ac:dyDescent="0.2">
      <c r="A42" s="53">
        <v>37</v>
      </c>
      <c r="B42" s="48" t="s">
        <v>33</v>
      </c>
      <c r="C42" s="49">
        <v>1141.6219199999998</v>
      </c>
      <c r="D42" s="49">
        <v>931.53737000000001</v>
      </c>
      <c r="E42" s="50">
        <f t="shared" si="0"/>
        <v>-18.402287685576312</v>
      </c>
      <c r="F42" s="49">
        <v>11451.471579999999</v>
      </c>
      <c r="G42" s="50">
        <f>(F42*100)/$F$59</f>
        <v>0.68020434996241808</v>
      </c>
      <c r="H42" s="49">
        <v>11471.590249999999</v>
      </c>
      <c r="I42" s="51">
        <f t="shared" si="7"/>
        <v>0.68818840551963456</v>
      </c>
      <c r="J42" s="52">
        <f t="shared" si="5"/>
        <v>0.17568632869104006</v>
      </c>
      <c r="L42" s="86"/>
      <c r="M42" s="87"/>
      <c r="N42" s="87"/>
      <c r="O42" s="87"/>
      <c r="P42" s="87"/>
    </row>
    <row r="43" spans="1:16" s="31" customFormat="1" ht="20.100000000000001" customHeight="1" x14ac:dyDescent="0.2">
      <c r="A43" s="21">
        <v>38</v>
      </c>
      <c r="B43" s="11" t="s">
        <v>34</v>
      </c>
      <c r="C43" s="12">
        <v>1106.8967700000001</v>
      </c>
      <c r="D43" s="12">
        <v>856.51844999999992</v>
      </c>
      <c r="E43" s="13">
        <f t="shared" si="0"/>
        <v>-22.619843763750445</v>
      </c>
      <c r="F43" s="12">
        <v>11111.22781</v>
      </c>
      <c r="G43" s="13">
        <f t="shared" ref="G43:G59" si="8">(F43*100)/$F$59</f>
        <v>0.65999425811659673</v>
      </c>
      <c r="H43" s="12">
        <v>11029.81091</v>
      </c>
      <c r="I43" s="14">
        <f t="shared" si="7"/>
        <v>0.66168576613307561</v>
      </c>
      <c r="J43" s="15">
        <f t="shared" ref="J43:J49" si="9">(H43-F43)/F43*100</f>
        <v>-0.73274440405880015</v>
      </c>
      <c r="L43" s="88"/>
      <c r="M43" s="87"/>
      <c r="N43" s="87"/>
      <c r="O43" s="87"/>
      <c r="P43" s="89"/>
    </row>
    <row r="44" spans="1:16" s="31" customFormat="1" ht="20.100000000000001" customHeight="1" x14ac:dyDescent="0.2">
      <c r="A44" s="53">
        <v>39</v>
      </c>
      <c r="B44" s="48" t="s">
        <v>48</v>
      </c>
      <c r="C44" s="49">
        <v>435.26085</v>
      </c>
      <c r="D44" s="49">
        <v>845.31607999999994</v>
      </c>
      <c r="E44" s="50">
        <f t="shared" si="0"/>
        <v>94.209077154538463</v>
      </c>
      <c r="F44" s="49">
        <v>12651.24502</v>
      </c>
      <c r="G44" s="50">
        <f t="shared" si="8"/>
        <v>0.75146952380109555</v>
      </c>
      <c r="H44" s="49">
        <v>10878.68851</v>
      </c>
      <c r="I44" s="51">
        <f t="shared" si="7"/>
        <v>0.65261983183557915</v>
      </c>
      <c r="J44" s="52">
        <f t="shared" si="9"/>
        <v>-14.010925463840241</v>
      </c>
      <c r="L44" s="88"/>
      <c r="M44" s="87"/>
      <c r="N44" s="87"/>
      <c r="O44" s="87"/>
      <c r="P44" s="89"/>
    </row>
    <row r="45" spans="1:16" s="28" customFormat="1" ht="20.100000000000001" customHeight="1" x14ac:dyDescent="0.2">
      <c r="A45" s="21">
        <v>40</v>
      </c>
      <c r="B45" s="11" t="s">
        <v>61</v>
      </c>
      <c r="C45" s="12">
        <v>867.12073999999996</v>
      </c>
      <c r="D45" s="12">
        <v>748.85811999999999</v>
      </c>
      <c r="E45" s="13">
        <f t="shared" si="0"/>
        <v>-13.638541271657276</v>
      </c>
      <c r="F45" s="12">
        <v>7999.7729500000005</v>
      </c>
      <c r="G45" s="13">
        <f t="shared" si="8"/>
        <v>0.47517738845068902</v>
      </c>
      <c r="H45" s="12">
        <v>10619.523160000001</v>
      </c>
      <c r="I45" s="14">
        <f t="shared" si="7"/>
        <v>0.63707232838613914</v>
      </c>
      <c r="J45" s="15">
        <f t="shared" si="9"/>
        <v>32.747807048698803</v>
      </c>
      <c r="L45" s="86"/>
      <c r="M45" s="87"/>
      <c r="N45" s="87"/>
      <c r="O45" s="87"/>
      <c r="P45" s="87"/>
    </row>
    <row r="46" spans="1:16" s="28" customFormat="1" ht="20.100000000000001" customHeight="1" x14ac:dyDescent="0.2">
      <c r="A46" s="53">
        <v>41</v>
      </c>
      <c r="B46" s="48" t="s">
        <v>38</v>
      </c>
      <c r="C46" s="49">
        <v>674.79989999999998</v>
      </c>
      <c r="D46" s="49">
        <v>731.37632999999994</v>
      </c>
      <c r="E46" s="50">
        <f t="shared" si="0"/>
        <v>8.384178776552865</v>
      </c>
      <c r="F46" s="49">
        <v>11883.591349999999</v>
      </c>
      <c r="G46" s="50">
        <f t="shared" si="8"/>
        <v>0.70587177141173696</v>
      </c>
      <c r="H46" s="49">
        <v>9906.7144800000005</v>
      </c>
      <c r="I46" s="51">
        <f t="shared" si="7"/>
        <v>0.59431045682001038</v>
      </c>
      <c r="J46" s="52">
        <f t="shared" si="9"/>
        <v>-16.635348791255755</v>
      </c>
      <c r="L46" s="86"/>
      <c r="M46" s="87"/>
      <c r="N46" s="87"/>
      <c r="O46" s="87"/>
      <c r="P46" s="87"/>
    </row>
    <row r="47" spans="1:16" s="31" customFormat="1" ht="20.100000000000001" customHeight="1" x14ac:dyDescent="0.2">
      <c r="A47" s="21">
        <v>42</v>
      </c>
      <c r="B47" s="11" t="s">
        <v>62</v>
      </c>
      <c r="C47" s="12">
        <v>1228.8627200000001</v>
      </c>
      <c r="D47" s="12">
        <v>700.44964000000004</v>
      </c>
      <c r="E47" s="13">
        <f t="shared" si="0"/>
        <v>-43.000171736025969</v>
      </c>
      <c r="F47" s="12">
        <v>9496.0745299999999</v>
      </c>
      <c r="G47" s="13">
        <f t="shared" si="8"/>
        <v>0.56405599557653741</v>
      </c>
      <c r="H47" s="12">
        <v>8664.8919600000008</v>
      </c>
      <c r="I47" s="14">
        <f t="shared" si="7"/>
        <v>0.51981268960964699</v>
      </c>
      <c r="J47" s="15">
        <f t="shared" si="9"/>
        <v>-8.7529069761839686</v>
      </c>
      <c r="L47" s="88"/>
      <c r="M47" s="87"/>
      <c r="N47" s="87"/>
      <c r="O47" s="87"/>
      <c r="P47" s="89"/>
    </row>
    <row r="48" spans="1:16" s="28" customFormat="1" ht="20.100000000000001" customHeight="1" x14ac:dyDescent="0.2">
      <c r="A48" s="53">
        <v>43</v>
      </c>
      <c r="B48" s="48" t="s">
        <v>47</v>
      </c>
      <c r="C48" s="49">
        <v>728.86662999999999</v>
      </c>
      <c r="D48" s="49">
        <v>697.10248000000001</v>
      </c>
      <c r="E48" s="50">
        <f t="shared" si="0"/>
        <v>-4.3580195186052038</v>
      </c>
      <c r="F48" s="49">
        <v>9685.2893999999997</v>
      </c>
      <c r="G48" s="50">
        <f t="shared" si="8"/>
        <v>0.57529514303042062</v>
      </c>
      <c r="H48" s="49">
        <v>8425.4681199999995</v>
      </c>
      <c r="I48" s="51">
        <f t="shared" si="7"/>
        <v>0.50544949260712246</v>
      </c>
      <c r="J48" s="52">
        <f t="shared" si="9"/>
        <v>-13.007574972411254</v>
      </c>
      <c r="L48" s="86"/>
      <c r="M48" s="87"/>
      <c r="N48" s="87"/>
      <c r="O48" s="87"/>
      <c r="P48" s="87"/>
    </row>
    <row r="49" spans="1:16" s="28" customFormat="1" ht="20.100000000000001" customHeight="1" x14ac:dyDescent="0.2">
      <c r="A49" s="21">
        <v>44</v>
      </c>
      <c r="B49" s="11" t="s">
        <v>42</v>
      </c>
      <c r="C49" s="12">
        <v>801.33199000000002</v>
      </c>
      <c r="D49" s="12">
        <v>643.50291000000004</v>
      </c>
      <c r="E49" s="13">
        <f t="shared" si="0"/>
        <v>-19.695841669817771</v>
      </c>
      <c r="F49" s="12">
        <v>9901.19751</v>
      </c>
      <c r="G49" s="13">
        <f t="shared" si="8"/>
        <v>0.58811983849319938</v>
      </c>
      <c r="H49" s="12">
        <v>8131.7613300000003</v>
      </c>
      <c r="I49" s="14">
        <f t="shared" si="7"/>
        <v>0.48782982496772176</v>
      </c>
      <c r="J49" s="15">
        <f t="shared" si="9"/>
        <v>-17.870931048622214</v>
      </c>
      <c r="L49" s="86"/>
      <c r="M49" s="87"/>
      <c r="N49" s="87"/>
      <c r="O49" s="87"/>
      <c r="P49" s="87"/>
    </row>
    <row r="50" spans="1:16" s="28" customFormat="1" ht="20.100000000000001" customHeight="1" x14ac:dyDescent="0.2">
      <c r="A50" s="53">
        <v>45</v>
      </c>
      <c r="B50" s="48" t="s">
        <v>63</v>
      </c>
      <c r="C50" s="49">
        <v>322.86197999999996</v>
      </c>
      <c r="D50" s="49">
        <v>608.72385999999995</v>
      </c>
      <c r="E50" s="50" t="s">
        <v>14</v>
      </c>
      <c r="F50" s="49">
        <v>4657.9350100000001</v>
      </c>
      <c r="G50" s="50">
        <f t="shared" si="8"/>
        <v>0.27667602661458457</v>
      </c>
      <c r="H50" s="49">
        <v>7982.67605</v>
      </c>
      <c r="I50" s="51">
        <f t="shared" si="7"/>
        <v>0.47888609886752836</v>
      </c>
      <c r="J50" s="52">
        <f>(H50-F50)/F50*100</f>
        <v>71.378004048193006</v>
      </c>
      <c r="L50" s="86"/>
      <c r="M50" s="87"/>
      <c r="N50" s="87"/>
      <c r="O50" s="87"/>
      <c r="P50" s="87"/>
    </row>
    <row r="51" spans="1:16" s="28" customFormat="1" ht="20.100000000000001" customHeight="1" x14ac:dyDescent="0.2">
      <c r="A51" s="21">
        <v>46</v>
      </c>
      <c r="B51" s="11" t="s">
        <v>64</v>
      </c>
      <c r="C51" s="12">
        <v>310.79442</v>
      </c>
      <c r="D51" s="12">
        <v>606.19521999999995</v>
      </c>
      <c r="E51" s="13">
        <f t="shared" si="0"/>
        <v>95.047008887739992</v>
      </c>
      <c r="F51" s="12">
        <v>10256.262409999999</v>
      </c>
      <c r="G51" s="13">
        <f t="shared" si="8"/>
        <v>0.60921028855559822</v>
      </c>
      <c r="H51" s="12">
        <v>7308.8143200000004</v>
      </c>
      <c r="I51" s="14">
        <f>(H51*100)/$H$59</f>
        <v>0.43846068099580809</v>
      </c>
      <c r="J51" s="15">
        <f t="shared" ref="J51:J56" si="10">(H51-F51)/F51*100</f>
        <v>-28.738033136966113</v>
      </c>
      <c r="L51" s="86"/>
      <c r="M51" s="87"/>
      <c r="N51" s="87"/>
      <c r="O51" s="87"/>
      <c r="P51" s="87"/>
    </row>
    <row r="52" spans="1:16" s="28" customFormat="1" ht="20.100000000000001" customHeight="1" x14ac:dyDescent="0.2">
      <c r="A52" s="53">
        <v>47</v>
      </c>
      <c r="B52" s="48" t="s">
        <v>39</v>
      </c>
      <c r="C52" s="49">
        <v>629.71281999999997</v>
      </c>
      <c r="D52" s="49">
        <v>591.13328999999999</v>
      </c>
      <c r="E52" s="50">
        <f t="shared" si="0"/>
        <v>-6.12652764477623</v>
      </c>
      <c r="F52" s="49">
        <v>7543.8296900000005</v>
      </c>
      <c r="G52" s="50">
        <f t="shared" si="8"/>
        <v>0.44809487886915228</v>
      </c>
      <c r="H52" s="49">
        <v>7173.3823200000006</v>
      </c>
      <c r="I52" s="51">
        <f t="shared" si="7"/>
        <v>0.43033602433485957</v>
      </c>
      <c r="J52" s="52">
        <f t="shared" si="10"/>
        <v>-4.9106009178741123</v>
      </c>
      <c r="L52" s="86"/>
      <c r="M52" s="87"/>
      <c r="N52" s="87"/>
      <c r="O52" s="87"/>
      <c r="P52" s="87"/>
    </row>
    <row r="53" spans="1:16" s="28" customFormat="1" ht="20.100000000000001" customHeight="1" x14ac:dyDescent="0.2">
      <c r="A53" s="21">
        <v>48</v>
      </c>
      <c r="B53" s="11" t="s">
        <v>65</v>
      </c>
      <c r="C53" s="12">
        <v>653.01098000000002</v>
      </c>
      <c r="D53" s="12">
        <v>476.56880999999998</v>
      </c>
      <c r="E53" s="13">
        <f t="shared" si="0"/>
        <v>-27.019786099155642</v>
      </c>
      <c r="F53" s="12">
        <v>8501.4190600000002</v>
      </c>
      <c r="G53" s="13">
        <f t="shared" si="8"/>
        <v>0.50497459519219368</v>
      </c>
      <c r="H53" s="12">
        <v>7036.4019900000003</v>
      </c>
      <c r="I53" s="14">
        <f t="shared" si="7"/>
        <v>0.42211848231706883</v>
      </c>
      <c r="J53" s="15">
        <f t="shared" si="10"/>
        <v>-17.232617986014205</v>
      </c>
      <c r="L53" s="86"/>
      <c r="M53" s="87"/>
      <c r="N53" s="87"/>
      <c r="O53" s="87"/>
      <c r="P53" s="87"/>
    </row>
    <row r="54" spans="1:16" s="28" customFormat="1" ht="20.100000000000001" customHeight="1" x14ac:dyDescent="0.2">
      <c r="A54" s="53">
        <v>49</v>
      </c>
      <c r="B54" s="48" t="s">
        <v>66</v>
      </c>
      <c r="C54" s="49">
        <v>420.97972999999996</v>
      </c>
      <c r="D54" s="49">
        <v>456.30799000000002</v>
      </c>
      <c r="E54" s="50">
        <f t="shared" si="0"/>
        <v>8.3919147366074043</v>
      </c>
      <c r="F54" s="49">
        <v>9035.6294199999993</v>
      </c>
      <c r="G54" s="50">
        <f t="shared" si="8"/>
        <v>0.5367060812399449</v>
      </c>
      <c r="H54" s="49">
        <v>6946.1813899999997</v>
      </c>
      <c r="I54" s="51">
        <f t="shared" si="7"/>
        <v>0.41670608791438124</v>
      </c>
      <c r="J54" s="52">
        <f t="shared" si="10"/>
        <v>-23.124543215274976</v>
      </c>
      <c r="L54" s="86"/>
      <c r="M54" s="87"/>
      <c r="N54" s="87"/>
      <c r="O54" s="87"/>
      <c r="P54" s="87"/>
    </row>
    <row r="55" spans="1:16" s="28" customFormat="1" ht="20.100000000000001" customHeight="1" thickBot="1" x14ac:dyDescent="0.25">
      <c r="A55" s="22">
        <v>50</v>
      </c>
      <c r="B55" s="16" t="s">
        <v>67</v>
      </c>
      <c r="C55" s="17">
        <v>35.704370000000004</v>
      </c>
      <c r="D55" s="17">
        <v>442.35197999999997</v>
      </c>
      <c r="E55" s="18">
        <f t="shared" si="0"/>
        <v>1138.9295203920415</v>
      </c>
      <c r="F55" s="17">
        <v>5344.7239500000005</v>
      </c>
      <c r="G55" s="18">
        <f t="shared" si="8"/>
        <v>0.31747050627866269</v>
      </c>
      <c r="H55" s="17">
        <v>6639.7881600000001</v>
      </c>
      <c r="I55" s="19">
        <f t="shared" si="7"/>
        <v>0.39832535221684268</v>
      </c>
      <c r="J55" s="20">
        <f t="shared" si="10"/>
        <v>24.230703439791299</v>
      </c>
      <c r="L55" s="86"/>
      <c r="M55" s="87"/>
      <c r="N55" s="87"/>
      <c r="O55" s="87"/>
      <c r="P55" s="87"/>
    </row>
    <row r="56" spans="1:16" s="28" customFormat="1" ht="30" customHeight="1" x14ac:dyDescent="0.2">
      <c r="A56" s="105" t="s">
        <v>3</v>
      </c>
      <c r="B56" s="106"/>
      <c r="C56" s="54">
        <f>SUM(C4:C55)-C14-C25</f>
        <v>105457.40514999996</v>
      </c>
      <c r="D56" s="54">
        <f>SUM(D4:D55)-D14-D25</f>
        <v>123212.40896999986</v>
      </c>
      <c r="E56" s="55">
        <f t="shared" si="0"/>
        <v>16.836184993121751</v>
      </c>
      <c r="F56" s="54">
        <f>SUM(F25:F55)</f>
        <v>1521677.2508499997</v>
      </c>
      <c r="G56" s="56">
        <f t="shared" si="8"/>
        <v>90.385893030092419</v>
      </c>
      <c r="H56" s="54">
        <f>SUM(H4:H55)-H14-H25</f>
        <v>1506019.2769000002</v>
      </c>
      <c r="I56" s="56">
        <f t="shared" si="7"/>
        <v>90.347108139749352</v>
      </c>
      <c r="J56" s="57">
        <f t="shared" si="10"/>
        <v>-1.0289944166053018</v>
      </c>
      <c r="L56" s="86"/>
      <c r="M56" s="87"/>
      <c r="N56" s="87"/>
      <c r="O56" s="87"/>
      <c r="P56" s="87"/>
    </row>
    <row r="57" spans="1:16" ht="36" customHeight="1" thickBot="1" x14ac:dyDescent="0.25">
      <c r="A57" s="107" t="s">
        <v>2</v>
      </c>
      <c r="B57" s="108" t="s">
        <v>2</v>
      </c>
      <c r="C57" s="5">
        <f>C59-C56</f>
        <v>11369.037120000037</v>
      </c>
      <c r="D57" s="5">
        <f>D59-D56</f>
        <v>10225.369930000146</v>
      </c>
      <c r="E57" s="6">
        <f>(D57-C57)/C57*100</f>
        <v>-10.059490332633263</v>
      </c>
      <c r="F57" s="5">
        <f>F59-F56</f>
        <v>161856.76075000037</v>
      </c>
      <c r="G57" s="7">
        <f t="shared" si="8"/>
        <v>9.614106969907585</v>
      </c>
      <c r="H57" s="5">
        <f>H59-H56</f>
        <v>160906.54718999984</v>
      </c>
      <c r="I57" s="7">
        <f t="shared" si="7"/>
        <v>9.6528918602506586</v>
      </c>
      <c r="J57" s="8">
        <f>(H57-F57)/F57*100</f>
        <v>-0.58707066396083518</v>
      </c>
    </row>
    <row r="58" spans="1:16" ht="30" customHeight="1" thickBot="1" x14ac:dyDescent="0.25">
      <c r="A58" s="101" t="s">
        <v>7</v>
      </c>
      <c r="B58" s="102"/>
      <c r="C58" s="58">
        <v>51009.062210000026</v>
      </c>
      <c r="D58" s="58">
        <v>63818.75299999999</v>
      </c>
      <c r="E58" s="59">
        <f>(D58-C58)/C58*100</f>
        <v>25.112578500783929</v>
      </c>
      <c r="F58" s="58">
        <v>649179.38144000003</v>
      </c>
      <c r="G58" s="60">
        <f t="shared" si="8"/>
        <v>38.560514784196833</v>
      </c>
      <c r="H58" s="58">
        <v>684648.05553999974</v>
      </c>
      <c r="I58" s="60">
        <f t="shared" si="7"/>
        <v>41.072496786937684</v>
      </c>
      <c r="J58" s="61">
        <f>(H58-F58)/F58*100</f>
        <v>5.4636168544545622</v>
      </c>
    </row>
    <row r="59" spans="1:16" ht="45.4" customHeight="1" thickBot="1" x14ac:dyDescent="0.25">
      <c r="A59" s="94" t="s">
        <v>11</v>
      </c>
      <c r="B59" s="95" t="s">
        <v>1</v>
      </c>
      <c r="C59" s="62">
        <v>116826.44227</v>
      </c>
      <c r="D59" s="62">
        <v>133437.7789</v>
      </c>
      <c r="E59" s="63">
        <f>(D59-C59)/C59*100</f>
        <v>14.218815798232734</v>
      </c>
      <c r="F59" s="62">
        <v>1683534.0116000001</v>
      </c>
      <c r="G59" s="64">
        <f t="shared" si="8"/>
        <v>99.999999999999986</v>
      </c>
      <c r="H59" s="62">
        <v>1666925.82409</v>
      </c>
      <c r="I59" s="64">
        <f>(H59*100)/$H$59</f>
        <v>100</v>
      </c>
      <c r="J59" s="65">
        <f>(H59-F59)/F59*100</f>
        <v>-0.98650739430063294</v>
      </c>
    </row>
    <row r="60" spans="1:16" ht="19.5" customHeight="1" x14ac:dyDescent="0.2">
      <c r="A60" s="44" t="s">
        <v>6</v>
      </c>
      <c r="B60" s="45"/>
      <c r="C60" s="79"/>
      <c r="D60" s="79"/>
      <c r="E60" s="79"/>
      <c r="F60" s="79"/>
      <c r="G60" s="79"/>
      <c r="H60" s="79"/>
      <c r="I60" s="46"/>
      <c r="J60" s="46"/>
    </row>
    <row r="61" spans="1:16" ht="18" x14ac:dyDescent="0.2">
      <c r="B61" s="32"/>
      <c r="C61" s="81"/>
      <c r="D61" s="82"/>
      <c r="E61" s="83"/>
      <c r="F61" s="82"/>
      <c r="H61" s="93"/>
      <c r="I61" s="37"/>
    </row>
    <row r="62" spans="1:16" s="35" customFormat="1" ht="13.15" customHeight="1" x14ac:dyDescent="0.2">
      <c r="F62" s="83"/>
      <c r="L62" s="90"/>
      <c r="M62" s="91"/>
      <c r="N62" s="91"/>
      <c r="O62" s="91"/>
      <c r="P62" s="91"/>
    </row>
    <row r="63" spans="1:16" s="35" customFormat="1" ht="13.15" customHeight="1" x14ac:dyDescent="0.2">
      <c r="C63" s="80"/>
      <c r="D63" s="80"/>
      <c r="H63" s="35">
        <v>1000</v>
      </c>
      <c r="L63" s="90"/>
      <c r="M63" s="91"/>
      <c r="N63" s="91"/>
      <c r="O63" s="91"/>
      <c r="P63" s="91"/>
    </row>
    <row r="64" spans="1:16" s="35" customFormat="1" ht="20.25" x14ac:dyDescent="0.2">
      <c r="F64" s="80"/>
      <c r="G64" s="80"/>
      <c r="L64" s="90"/>
      <c r="M64" s="91"/>
      <c r="N64" s="91"/>
      <c r="O64" s="91"/>
      <c r="P64" s="91"/>
    </row>
    <row r="65" spans="3:16" s="35" customFormat="1" x14ac:dyDescent="0.2">
      <c r="C65" s="41"/>
      <c r="D65" s="41"/>
      <c r="L65" s="90"/>
      <c r="M65" s="91"/>
      <c r="N65" s="91"/>
      <c r="O65" s="91"/>
      <c r="P65" s="91"/>
    </row>
    <row r="66" spans="3:16" s="35" customFormat="1" x14ac:dyDescent="0.2">
      <c r="L66" s="90"/>
      <c r="M66" s="91"/>
      <c r="N66" s="91"/>
      <c r="O66" s="91"/>
      <c r="P66" s="91"/>
    </row>
    <row r="67" spans="3:16" s="35" customFormat="1" x14ac:dyDescent="0.2">
      <c r="L67" s="90"/>
      <c r="M67" s="91"/>
      <c r="N67" s="91"/>
      <c r="O67" s="91"/>
      <c r="P67" s="91"/>
    </row>
    <row r="68" spans="3:16" s="35" customFormat="1" x14ac:dyDescent="0.2">
      <c r="L68" s="90"/>
      <c r="M68" s="91"/>
      <c r="N68" s="91"/>
      <c r="O68" s="91"/>
      <c r="P68" s="91"/>
    </row>
    <row r="69" spans="3:16" s="35" customFormat="1" x14ac:dyDescent="0.2">
      <c r="L69" s="90"/>
      <c r="M69" s="91"/>
      <c r="N69" s="91"/>
      <c r="O69" s="91"/>
      <c r="P69" s="91"/>
    </row>
    <row r="70" spans="3:16" s="35" customFormat="1" x14ac:dyDescent="0.2">
      <c r="L70" s="90"/>
      <c r="M70" s="91"/>
      <c r="N70" s="91"/>
      <c r="O70" s="91"/>
      <c r="P70" s="91"/>
    </row>
    <row r="71" spans="3:16" s="35" customFormat="1" x14ac:dyDescent="0.2">
      <c r="L71" s="90"/>
      <c r="M71" s="91"/>
      <c r="N71" s="91"/>
      <c r="O71" s="91"/>
      <c r="P71" s="91"/>
    </row>
    <row r="72" spans="3:16" s="35" customFormat="1" x14ac:dyDescent="0.2">
      <c r="L72" s="90"/>
      <c r="M72" s="91"/>
      <c r="N72" s="91"/>
      <c r="O72" s="91"/>
      <c r="P72" s="91"/>
    </row>
    <row r="73" spans="3:16" s="35" customFormat="1" x14ac:dyDescent="0.2">
      <c r="L73" s="90"/>
      <c r="M73" s="91"/>
      <c r="N73" s="91"/>
      <c r="O73" s="91"/>
      <c r="P73" s="91"/>
    </row>
    <row r="74" spans="3:16" s="35" customFormat="1" x14ac:dyDescent="0.2">
      <c r="L74" s="90"/>
      <c r="M74" s="91"/>
      <c r="N74" s="91"/>
      <c r="O74" s="91"/>
      <c r="P74" s="91"/>
    </row>
    <row r="75" spans="3:16" s="35" customFormat="1" x14ac:dyDescent="0.2">
      <c r="L75" s="90"/>
      <c r="M75" s="91"/>
      <c r="N75" s="91"/>
      <c r="O75" s="91"/>
      <c r="P75" s="91"/>
    </row>
    <row r="76" spans="3:16" s="35" customFormat="1" x14ac:dyDescent="0.2">
      <c r="L76" s="90"/>
      <c r="M76" s="91"/>
      <c r="N76" s="91"/>
      <c r="O76" s="91"/>
      <c r="P76" s="91"/>
    </row>
    <row r="77" spans="3:16" s="35" customFormat="1" x14ac:dyDescent="0.2">
      <c r="L77" s="90"/>
      <c r="M77" s="91"/>
      <c r="N77" s="91"/>
      <c r="O77" s="91"/>
      <c r="P77" s="91"/>
    </row>
    <row r="78" spans="3:16" s="35" customFormat="1" x14ac:dyDescent="0.2">
      <c r="L78" s="90"/>
      <c r="M78" s="91"/>
      <c r="N78" s="91"/>
      <c r="O78" s="91"/>
      <c r="P78" s="91"/>
    </row>
    <row r="79" spans="3:16" s="35" customFormat="1" x14ac:dyDescent="0.2">
      <c r="L79" s="90"/>
      <c r="M79" s="91"/>
      <c r="N79" s="91"/>
      <c r="O79" s="91"/>
      <c r="P79" s="91"/>
    </row>
    <row r="80" spans="3:16" s="35" customFormat="1" x14ac:dyDescent="0.2">
      <c r="L80" s="90"/>
      <c r="M80" s="91"/>
      <c r="N80" s="91"/>
      <c r="O80" s="91"/>
      <c r="P80" s="91"/>
    </row>
    <row r="81" spans="12:16" s="35" customFormat="1" x14ac:dyDescent="0.2">
      <c r="L81" s="90"/>
      <c r="M81" s="91"/>
      <c r="N81" s="91"/>
      <c r="O81" s="91"/>
      <c r="P81" s="91"/>
    </row>
    <row r="82" spans="12:16" s="35" customFormat="1" x14ac:dyDescent="0.2">
      <c r="L82" s="90"/>
      <c r="M82" s="91"/>
      <c r="N82" s="91"/>
      <c r="O82" s="91"/>
      <c r="P82" s="91"/>
    </row>
    <row r="83" spans="12:16" s="35" customFormat="1" x14ac:dyDescent="0.2">
      <c r="L83" s="90"/>
      <c r="M83" s="91"/>
      <c r="N83" s="91"/>
      <c r="O83" s="91"/>
      <c r="P83" s="91"/>
    </row>
    <row r="84" spans="12:16" s="35" customFormat="1" x14ac:dyDescent="0.2">
      <c r="L84" s="90"/>
      <c r="M84" s="91"/>
      <c r="N84" s="91"/>
      <c r="O84" s="91"/>
      <c r="P84" s="91"/>
    </row>
    <row r="85" spans="12:16" s="35" customFormat="1" x14ac:dyDescent="0.2">
      <c r="L85" s="90"/>
      <c r="M85" s="91"/>
      <c r="N85" s="91"/>
      <c r="O85" s="91"/>
      <c r="P85" s="91"/>
    </row>
    <row r="86" spans="12:16" s="35" customFormat="1" x14ac:dyDescent="0.2">
      <c r="L86" s="90"/>
      <c r="M86" s="91"/>
      <c r="N86" s="91"/>
      <c r="O86" s="91"/>
      <c r="P86" s="91"/>
    </row>
    <row r="87" spans="12:16" s="35" customFormat="1" x14ac:dyDescent="0.2">
      <c r="L87" s="90"/>
      <c r="M87" s="91"/>
      <c r="N87" s="91"/>
      <c r="O87" s="91"/>
      <c r="P87" s="91"/>
    </row>
    <row r="88" spans="12:16" s="35" customFormat="1" x14ac:dyDescent="0.2">
      <c r="L88" s="90"/>
      <c r="M88" s="91"/>
      <c r="N88" s="91"/>
      <c r="O88" s="91"/>
      <c r="P88" s="91"/>
    </row>
    <row r="89" spans="12:16" s="35" customFormat="1" x14ac:dyDescent="0.2">
      <c r="L89" s="90"/>
      <c r="M89" s="91"/>
      <c r="N89" s="91"/>
      <c r="O89" s="91"/>
      <c r="P89" s="91"/>
    </row>
    <row r="90" spans="12:16" s="35" customFormat="1" x14ac:dyDescent="0.2">
      <c r="L90" s="90"/>
      <c r="M90" s="91"/>
      <c r="N90" s="91"/>
      <c r="O90" s="91"/>
      <c r="P90" s="91"/>
    </row>
    <row r="91" spans="12:16" s="35" customFormat="1" x14ac:dyDescent="0.2">
      <c r="L91" s="90"/>
      <c r="M91" s="91"/>
      <c r="N91" s="91"/>
      <c r="O91" s="91"/>
      <c r="P91" s="91"/>
    </row>
    <row r="92" spans="12:16" s="35" customFormat="1" x14ac:dyDescent="0.2">
      <c r="L92" s="90"/>
      <c r="M92" s="91"/>
      <c r="N92" s="91"/>
      <c r="O92" s="91"/>
      <c r="P92" s="91"/>
    </row>
    <row r="93" spans="12:16" s="35" customFormat="1" x14ac:dyDescent="0.2">
      <c r="L93" s="90"/>
      <c r="M93" s="91"/>
      <c r="N93" s="91"/>
      <c r="O93" s="91"/>
      <c r="P93" s="91"/>
    </row>
    <row r="94" spans="12:16" s="35" customFormat="1" x14ac:dyDescent="0.2">
      <c r="L94" s="90"/>
      <c r="M94" s="91"/>
      <c r="N94" s="91"/>
      <c r="O94" s="91"/>
      <c r="P94" s="91"/>
    </row>
    <row r="95" spans="12:16" s="35" customFormat="1" x14ac:dyDescent="0.2">
      <c r="L95" s="90"/>
      <c r="M95" s="91"/>
      <c r="N95" s="91"/>
      <c r="O95" s="91"/>
      <c r="P95" s="91"/>
    </row>
    <row r="96" spans="12:16" s="35" customFormat="1" x14ac:dyDescent="0.2">
      <c r="L96" s="90"/>
      <c r="M96" s="91"/>
      <c r="N96" s="91"/>
      <c r="O96" s="91"/>
      <c r="P96" s="91"/>
    </row>
    <row r="97" spans="12:16" s="35" customFormat="1" x14ac:dyDescent="0.2">
      <c r="L97" s="90"/>
      <c r="M97" s="91"/>
      <c r="N97" s="91"/>
      <c r="O97" s="91"/>
      <c r="P97" s="91"/>
    </row>
    <row r="98" spans="12:16" s="35" customFormat="1" x14ac:dyDescent="0.2">
      <c r="L98" s="90"/>
      <c r="M98" s="91"/>
      <c r="N98" s="91"/>
      <c r="O98" s="91"/>
      <c r="P98" s="91"/>
    </row>
    <row r="99" spans="12:16" s="35" customFormat="1" x14ac:dyDescent="0.2">
      <c r="L99" s="90"/>
      <c r="M99" s="91"/>
      <c r="N99" s="91"/>
      <c r="O99" s="91"/>
      <c r="P99" s="91"/>
    </row>
    <row r="100" spans="12:16" s="35" customFormat="1" x14ac:dyDescent="0.2">
      <c r="L100" s="90"/>
      <c r="M100" s="91"/>
      <c r="N100" s="91"/>
      <c r="O100" s="91"/>
      <c r="P100" s="91"/>
    </row>
    <row r="101" spans="12:16" s="35" customFormat="1" x14ac:dyDescent="0.2">
      <c r="L101" s="90"/>
      <c r="M101" s="91"/>
      <c r="N101" s="91"/>
      <c r="O101" s="91"/>
      <c r="P101" s="91"/>
    </row>
    <row r="102" spans="12:16" s="35" customFormat="1" x14ac:dyDescent="0.2">
      <c r="L102" s="90"/>
      <c r="M102" s="91"/>
      <c r="N102" s="91"/>
      <c r="O102" s="91"/>
      <c r="P102" s="91"/>
    </row>
    <row r="103" spans="12:16" s="35" customFormat="1" x14ac:dyDescent="0.2">
      <c r="L103" s="90"/>
      <c r="M103" s="91"/>
      <c r="N103" s="91"/>
      <c r="O103" s="91"/>
      <c r="P103" s="91"/>
    </row>
    <row r="104" spans="12:16" s="35" customFormat="1" x14ac:dyDescent="0.2">
      <c r="L104" s="90"/>
      <c r="M104" s="91"/>
      <c r="N104" s="91"/>
      <c r="O104" s="91"/>
      <c r="P104" s="91"/>
    </row>
    <row r="105" spans="12:16" s="35" customFormat="1" x14ac:dyDescent="0.2">
      <c r="L105" s="90"/>
      <c r="M105" s="91"/>
      <c r="N105" s="91"/>
      <c r="O105" s="91"/>
      <c r="P105" s="91"/>
    </row>
    <row r="106" spans="12:16" s="35" customFormat="1" x14ac:dyDescent="0.2">
      <c r="L106" s="90"/>
      <c r="M106" s="91"/>
      <c r="N106" s="91"/>
      <c r="O106" s="91"/>
      <c r="P106" s="91"/>
    </row>
    <row r="107" spans="12:16" s="35" customFormat="1" x14ac:dyDescent="0.2">
      <c r="L107" s="90"/>
      <c r="M107" s="91"/>
      <c r="N107" s="91"/>
      <c r="O107" s="91"/>
      <c r="P107" s="91"/>
    </row>
    <row r="108" spans="12:16" s="35" customFormat="1" x14ac:dyDescent="0.2">
      <c r="L108" s="90"/>
      <c r="M108" s="91"/>
      <c r="N108" s="91"/>
      <c r="O108" s="91"/>
      <c r="P108" s="91"/>
    </row>
    <row r="109" spans="12:16" s="35" customFormat="1" x14ac:dyDescent="0.2">
      <c r="L109" s="90"/>
      <c r="M109" s="91"/>
      <c r="N109" s="91"/>
      <c r="O109" s="91"/>
      <c r="P109" s="91"/>
    </row>
    <row r="110" spans="12:16" s="35" customFormat="1" x14ac:dyDescent="0.2">
      <c r="L110" s="90"/>
      <c r="M110" s="91"/>
      <c r="N110" s="91"/>
      <c r="O110" s="91"/>
      <c r="P110" s="91"/>
    </row>
    <row r="111" spans="12:16" s="35" customFormat="1" x14ac:dyDescent="0.2">
      <c r="L111" s="90"/>
      <c r="M111" s="91"/>
      <c r="N111" s="91"/>
      <c r="O111" s="91"/>
      <c r="P111" s="91"/>
    </row>
    <row r="112" spans="12:16" s="35" customFormat="1" x14ac:dyDescent="0.2">
      <c r="L112" s="90"/>
      <c r="M112" s="91"/>
      <c r="N112" s="91"/>
      <c r="O112" s="91"/>
      <c r="P112" s="91"/>
    </row>
    <row r="113" spans="12:16" s="35" customFormat="1" x14ac:dyDescent="0.2">
      <c r="L113" s="90"/>
      <c r="M113" s="91"/>
      <c r="N113" s="91"/>
      <c r="O113" s="91"/>
      <c r="P113" s="91"/>
    </row>
    <row r="114" spans="12:16" s="35" customFormat="1" x14ac:dyDescent="0.2">
      <c r="L114" s="90"/>
      <c r="M114" s="91"/>
      <c r="N114" s="91"/>
      <c r="O114" s="91"/>
      <c r="P114" s="91"/>
    </row>
    <row r="115" spans="12:16" s="35" customFormat="1" x14ac:dyDescent="0.2">
      <c r="L115" s="90"/>
      <c r="M115" s="91"/>
      <c r="N115" s="91"/>
      <c r="O115" s="91"/>
      <c r="P115" s="91"/>
    </row>
    <row r="116" spans="12:16" s="35" customFormat="1" x14ac:dyDescent="0.2">
      <c r="L116" s="90"/>
      <c r="M116" s="91"/>
      <c r="N116" s="91"/>
      <c r="O116" s="91"/>
      <c r="P116" s="91"/>
    </row>
    <row r="117" spans="12:16" s="35" customFormat="1" x14ac:dyDescent="0.2">
      <c r="L117" s="90"/>
      <c r="M117" s="91"/>
      <c r="N117" s="91"/>
      <c r="O117" s="91"/>
      <c r="P117" s="91"/>
    </row>
    <row r="118" spans="12:16" s="35" customFormat="1" x14ac:dyDescent="0.2">
      <c r="L118" s="90"/>
      <c r="M118" s="91"/>
      <c r="N118" s="91"/>
      <c r="O118" s="91"/>
      <c r="P118" s="91"/>
    </row>
    <row r="119" spans="12:16" s="35" customFormat="1" x14ac:dyDescent="0.2">
      <c r="L119" s="90"/>
      <c r="M119" s="91"/>
      <c r="N119" s="91"/>
      <c r="O119" s="91"/>
      <c r="P119" s="91"/>
    </row>
    <row r="120" spans="12:16" s="35" customFormat="1" x14ac:dyDescent="0.2">
      <c r="L120" s="90"/>
      <c r="M120" s="91"/>
      <c r="N120" s="91"/>
      <c r="O120" s="91"/>
      <c r="P120" s="91"/>
    </row>
    <row r="121" spans="12:16" s="35" customFormat="1" x14ac:dyDescent="0.2">
      <c r="L121" s="90"/>
      <c r="M121" s="91"/>
      <c r="N121" s="91"/>
      <c r="O121" s="91"/>
      <c r="P121" s="91"/>
    </row>
    <row r="122" spans="12:16" s="35" customFormat="1" x14ac:dyDescent="0.2">
      <c r="L122" s="90"/>
      <c r="M122" s="91"/>
      <c r="N122" s="91"/>
      <c r="O122" s="91"/>
      <c r="P122" s="91"/>
    </row>
    <row r="123" spans="12:16" s="35" customFormat="1" x14ac:dyDescent="0.2">
      <c r="L123" s="90"/>
      <c r="M123" s="91"/>
      <c r="N123" s="91"/>
      <c r="O123" s="91"/>
      <c r="P123" s="91"/>
    </row>
    <row r="124" spans="12:16" s="35" customFormat="1" x14ac:dyDescent="0.2">
      <c r="L124" s="90"/>
      <c r="M124" s="91"/>
      <c r="N124" s="91"/>
      <c r="O124" s="91"/>
      <c r="P124" s="91"/>
    </row>
    <row r="125" spans="12:16" s="35" customFormat="1" x14ac:dyDescent="0.2">
      <c r="L125" s="90"/>
      <c r="M125" s="91"/>
      <c r="N125" s="91"/>
      <c r="O125" s="91"/>
      <c r="P125" s="91"/>
    </row>
    <row r="126" spans="12:16" s="35" customFormat="1" x14ac:dyDescent="0.2">
      <c r="L126" s="90"/>
      <c r="M126" s="91"/>
      <c r="N126" s="91"/>
      <c r="O126" s="91"/>
      <c r="P126" s="91"/>
    </row>
    <row r="127" spans="12:16" s="35" customFormat="1" x14ac:dyDescent="0.2">
      <c r="L127" s="90"/>
      <c r="M127" s="91"/>
      <c r="N127" s="91"/>
      <c r="O127" s="91"/>
      <c r="P127" s="91"/>
    </row>
    <row r="128" spans="12:16" s="35" customFormat="1" x14ac:dyDescent="0.2">
      <c r="L128" s="90"/>
      <c r="M128" s="91"/>
      <c r="N128" s="91"/>
      <c r="O128" s="91"/>
      <c r="P128" s="91"/>
    </row>
    <row r="129" spans="12:16" s="35" customFormat="1" x14ac:dyDescent="0.2">
      <c r="L129" s="90"/>
      <c r="M129" s="91"/>
      <c r="N129" s="91"/>
      <c r="O129" s="91"/>
      <c r="P129" s="91"/>
    </row>
    <row r="130" spans="12:16" s="35" customFormat="1" x14ac:dyDescent="0.2">
      <c r="L130" s="90"/>
      <c r="M130" s="91"/>
      <c r="N130" s="91"/>
      <c r="O130" s="91"/>
      <c r="P130" s="91"/>
    </row>
    <row r="131" spans="12:16" s="35" customFormat="1" x14ac:dyDescent="0.2">
      <c r="L131" s="90"/>
      <c r="M131" s="91"/>
      <c r="N131" s="91"/>
      <c r="O131" s="91"/>
      <c r="P131" s="91"/>
    </row>
    <row r="132" spans="12:16" s="35" customFormat="1" x14ac:dyDescent="0.2">
      <c r="L132" s="90"/>
      <c r="M132" s="91"/>
      <c r="N132" s="91"/>
      <c r="O132" s="91"/>
      <c r="P132" s="91"/>
    </row>
    <row r="133" spans="12:16" s="35" customFormat="1" x14ac:dyDescent="0.2">
      <c r="L133" s="90"/>
      <c r="M133" s="91"/>
      <c r="N133" s="91"/>
      <c r="O133" s="91"/>
      <c r="P133" s="91"/>
    </row>
    <row r="134" spans="12:16" s="35" customFormat="1" x14ac:dyDescent="0.2">
      <c r="L134" s="90"/>
      <c r="M134" s="91"/>
      <c r="N134" s="91"/>
      <c r="O134" s="91"/>
      <c r="P134" s="91"/>
    </row>
    <row r="135" spans="12:16" s="35" customFormat="1" x14ac:dyDescent="0.2">
      <c r="L135" s="90"/>
      <c r="M135" s="91"/>
      <c r="N135" s="91"/>
      <c r="O135" s="91"/>
      <c r="P135" s="91"/>
    </row>
    <row r="136" spans="12:16" s="35" customFormat="1" x14ac:dyDescent="0.2">
      <c r="L136" s="90"/>
      <c r="M136" s="91"/>
      <c r="N136" s="91"/>
      <c r="O136" s="91"/>
      <c r="P136" s="91"/>
    </row>
    <row r="137" spans="12:16" s="35" customFormat="1" x14ac:dyDescent="0.2">
      <c r="L137" s="90"/>
      <c r="M137" s="91"/>
      <c r="N137" s="91"/>
      <c r="O137" s="91"/>
      <c r="P137" s="91"/>
    </row>
    <row r="138" spans="12:16" s="35" customFormat="1" x14ac:dyDescent="0.2">
      <c r="L138" s="90"/>
      <c r="M138" s="91"/>
      <c r="N138" s="91"/>
      <c r="O138" s="91"/>
      <c r="P138" s="91"/>
    </row>
    <row r="139" spans="12:16" s="35" customFormat="1" x14ac:dyDescent="0.2">
      <c r="L139" s="90"/>
      <c r="M139" s="91"/>
      <c r="N139" s="91"/>
      <c r="O139" s="91"/>
      <c r="P139" s="91"/>
    </row>
    <row r="140" spans="12:16" s="35" customFormat="1" x14ac:dyDescent="0.2">
      <c r="L140" s="90"/>
      <c r="M140" s="91"/>
      <c r="N140" s="91"/>
      <c r="O140" s="91"/>
      <c r="P140" s="91"/>
    </row>
    <row r="141" spans="12:16" s="35" customFormat="1" x14ac:dyDescent="0.2">
      <c r="L141" s="90"/>
      <c r="M141" s="91"/>
      <c r="N141" s="91"/>
      <c r="O141" s="91"/>
      <c r="P141" s="91"/>
    </row>
    <row r="142" spans="12:16" s="35" customFormat="1" x14ac:dyDescent="0.2">
      <c r="L142" s="90"/>
      <c r="M142" s="91"/>
      <c r="N142" s="91"/>
      <c r="O142" s="91"/>
      <c r="P142" s="91"/>
    </row>
    <row r="143" spans="12:16" s="35" customFormat="1" x14ac:dyDescent="0.2">
      <c r="L143" s="90"/>
      <c r="M143" s="91"/>
      <c r="N143" s="91"/>
      <c r="O143" s="91"/>
      <c r="P143" s="91"/>
    </row>
    <row r="144" spans="12:16" s="35" customFormat="1" x14ac:dyDescent="0.2">
      <c r="L144" s="90"/>
      <c r="M144" s="91"/>
      <c r="N144" s="91"/>
      <c r="O144" s="91"/>
      <c r="P144" s="91"/>
    </row>
    <row r="145" spans="12:16" s="35" customFormat="1" x14ac:dyDescent="0.2">
      <c r="L145" s="90"/>
      <c r="M145" s="91"/>
      <c r="N145" s="91"/>
      <c r="O145" s="91"/>
      <c r="P145" s="91"/>
    </row>
    <row r="146" spans="12:16" s="35" customFormat="1" x14ac:dyDescent="0.2">
      <c r="L146" s="90"/>
      <c r="M146" s="91"/>
      <c r="N146" s="91"/>
      <c r="O146" s="91"/>
      <c r="P146" s="91"/>
    </row>
    <row r="147" spans="12:16" s="35" customFormat="1" x14ac:dyDescent="0.2">
      <c r="L147" s="90"/>
      <c r="M147" s="91"/>
      <c r="N147" s="91"/>
      <c r="O147" s="91"/>
      <c r="P147" s="91"/>
    </row>
    <row r="148" spans="12:16" s="35" customFormat="1" x14ac:dyDescent="0.2">
      <c r="L148" s="90"/>
      <c r="M148" s="91"/>
      <c r="N148" s="91"/>
      <c r="O148" s="91"/>
      <c r="P148" s="91"/>
    </row>
    <row r="149" spans="12:16" s="35" customFormat="1" x14ac:dyDescent="0.2">
      <c r="L149" s="90"/>
      <c r="M149" s="91"/>
      <c r="N149" s="91"/>
      <c r="O149" s="91"/>
      <c r="P149" s="91"/>
    </row>
    <row r="150" spans="12:16" s="35" customFormat="1" x14ac:dyDescent="0.2">
      <c r="L150" s="90"/>
      <c r="M150" s="91"/>
      <c r="N150" s="91"/>
      <c r="O150" s="91"/>
      <c r="P150" s="91"/>
    </row>
    <row r="151" spans="12:16" s="35" customFormat="1" x14ac:dyDescent="0.2">
      <c r="L151" s="90"/>
      <c r="M151" s="91"/>
      <c r="N151" s="91"/>
      <c r="O151" s="91"/>
      <c r="P151" s="91"/>
    </row>
    <row r="152" spans="12:16" s="35" customFormat="1" x14ac:dyDescent="0.2">
      <c r="L152" s="90"/>
      <c r="M152" s="91"/>
      <c r="N152" s="91"/>
      <c r="O152" s="91"/>
      <c r="P152" s="91"/>
    </row>
  </sheetData>
  <mergeCells count="9">
    <mergeCell ref="A59:B59"/>
    <mergeCell ref="A14:B14"/>
    <mergeCell ref="A25:B25"/>
    <mergeCell ref="A1:J1"/>
    <mergeCell ref="A58:B58"/>
    <mergeCell ref="B2:J2"/>
    <mergeCell ref="A56:B56"/>
    <mergeCell ref="A57:B57"/>
    <mergeCell ref="A3:B3"/>
  </mergeCells>
  <phoneticPr fontId="0" type="noConversion"/>
  <printOptions horizontalCentered="1" verticalCentered="1"/>
  <pageMargins left="0.35433070866141736" right="0" top="0.39370078740157483" bottom="0.39370078740157483" header="0.51181102362204722" footer="0.51181102362204722"/>
  <pageSetup paperSize="9" scale="58" orientation="portrait" horizontalDpi="300" verticalDpi="300" r:id="rId1"/>
  <headerFooter alignWithMargins="0"/>
  <ignoredErrors>
    <ignoredError sqref="E59 G59 G56:G57 E56:E57 E14:G14 E25:J25 I14:J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0"/>
  <sheetViews>
    <sheetView zoomScale="70" zoomScaleNormal="70" workbookViewId="0">
      <selection activeCell="C5" sqref="C5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OCAK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OCAK</v>
      </c>
      <c r="D3" s="2" t="str">
        <f>'ILK50'!D3</f>
        <v>2020 
OCAK</v>
      </c>
      <c r="E3" s="3" t="str">
        <f>'ILK50'!E3</f>
        <v>DEĞİŞİM %</v>
      </c>
      <c r="F3" s="43" t="str">
        <f>'ILK50'!F3</f>
        <v>2018
OCAK - ARALIK</v>
      </c>
      <c r="G3" s="3" t="str">
        <f>'ILK50'!G3</f>
        <v>PAY 
%</v>
      </c>
      <c r="H3" s="43" t="str">
        <f>'ILK50'!H3</f>
        <v>2019 
OCAK - ARALIK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0.100000000000001" customHeight="1" x14ac:dyDescent="0.2">
      <c r="A4" s="47">
        <v>1</v>
      </c>
      <c r="B4" s="48" t="str">
        <f>'ILK50'!B4</f>
        <v>ALMANYA</v>
      </c>
      <c r="C4" s="49">
        <f>'ILK50'!C4</f>
        <v>8346.0457900000001</v>
      </c>
      <c r="D4" s="49">
        <f>'ILK50'!D4</f>
        <v>13105.775710000002</v>
      </c>
      <c r="E4" s="50">
        <f t="shared" ref="E4:E24" si="0">(D4-C4)/C4*100</f>
        <v>57.029760437008115</v>
      </c>
      <c r="F4" s="49">
        <f>'ILK50'!F4</f>
        <v>269212.10477999999</v>
      </c>
      <c r="G4" s="50">
        <f t="shared" ref="G4:G27" si="1">(F4*100)/$F$27</f>
        <v>15.990891952586436</v>
      </c>
      <c r="H4" s="49">
        <f>'ILK50'!H4</f>
        <v>183003.46658000001</v>
      </c>
      <c r="I4" s="51">
        <f t="shared" ref="I4:I27" si="2">(H4*100)/$H$27</f>
        <v>10.978500898797003</v>
      </c>
      <c r="J4" s="52">
        <f t="shared" ref="J4:J23" si="3">(H4-F4)/F4*100</f>
        <v>-32.022571299477654</v>
      </c>
      <c r="K4" s="27"/>
      <c r="M4" s="29"/>
      <c r="O4" s="29"/>
    </row>
    <row r="5" spans="1:15" s="28" customFormat="1" ht="20.100000000000001" customHeight="1" x14ac:dyDescent="0.2">
      <c r="A5" s="21">
        <v>2</v>
      </c>
      <c r="B5" s="11" t="str">
        <f>'ILK50'!B5</f>
        <v>İTALYA</v>
      </c>
      <c r="C5" s="12">
        <f>'ILK50'!C5</f>
        <v>10091.707759999999</v>
      </c>
      <c r="D5" s="12">
        <f>'ILK50'!D5</f>
        <v>11481.636</v>
      </c>
      <c r="E5" s="13">
        <f t="shared" si="0"/>
        <v>13.772973544767028</v>
      </c>
      <c r="F5" s="12">
        <f>'ILK50'!F5</f>
        <v>122843.02245999999</v>
      </c>
      <c r="G5" s="13">
        <f t="shared" si="1"/>
        <v>7.2967354157135338</v>
      </c>
      <c r="H5" s="12">
        <f>'ILK50'!H5</f>
        <v>122916.75635</v>
      </c>
      <c r="I5" s="14">
        <f t="shared" si="2"/>
        <v>7.3738587868540648</v>
      </c>
      <c r="J5" s="15">
        <f t="shared" si="3"/>
        <v>6.002285561152837E-2</v>
      </c>
      <c r="K5" s="27"/>
      <c r="M5" s="29"/>
      <c r="O5" s="29"/>
    </row>
    <row r="6" spans="1:15" s="28" customFormat="1" ht="20.100000000000001" customHeight="1" x14ac:dyDescent="0.2">
      <c r="A6" s="53">
        <v>3</v>
      </c>
      <c r="B6" s="48" t="str">
        <f>'ILK50'!B6</f>
        <v>RUSYA FEDERASYONU</v>
      </c>
      <c r="C6" s="49">
        <f>'ILK50'!C6</f>
        <v>12833.413909999999</v>
      </c>
      <c r="D6" s="49">
        <f>'ILK50'!D6</f>
        <v>10925.889289999999</v>
      </c>
      <c r="E6" s="50">
        <f t="shared" si="0"/>
        <v>-14.863734882840699</v>
      </c>
      <c r="F6" s="49">
        <f>'ILK50'!F6</f>
        <v>111054.80645999999</v>
      </c>
      <c r="G6" s="50">
        <f t="shared" si="1"/>
        <v>6.5965288313038313</v>
      </c>
      <c r="H6" s="49">
        <f>'ILK50'!H6</f>
        <v>121831.39604000001</v>
      </c>
      <c r="I6" s="51">
        <f t="shared" si="2"/>
        <v>7.3087472927302928</v>
      </c>
      <c r="J6" s="52">
        <f t="shared" si="3"/>
        <v>9.7038479679684606</v>
      </c>
      <c r="K6" s="27"/>
      <c r="M6" s="29"/>
      <c r="O6" s="29"/>
    </row>
    <row r="7" spans="1:15" s="28" customFormat="1" ht="20.100000000000001" customHeight="1" x14ac:dyDescent="0.2">
      <c r="A7" s="21">
        <v>4</v>
      </c>
      <c r="B7" s="11" t="str">
        <f>'ILK50'!B7</f>
        <v>İSPANYA</v>
      </c>
      <c r="C7" s="12">
        <f>'ILK50'!C7</f>
        <v>4814.3581900000008</v>
      </c>
      <c r="D7" s="12">
        <f>'ILK50'!D7</f>
        <v>7260.3245499999994</v>
      </c>
      <c r="E7" s="13">
        <f t="shared" si="0"/>
        <v>50.805658064257955</v>
      </c>
      <c r="F7" s="12">
        <f>'ILK50'!F7</f>
        <v>97474.17895999999</v>
      </c>
      <c r="G7" s="13">
        <f t="shared" si="1"/>
        <v>5.7898550482720754</v>
      </c>
      <c r="H7" s="12">
        <f>'ILK50'!H7</f>
        <v>83831.041840000005</v>
      </c>
      <c r="I7" s="14">
        <f t="shared" si="2"/>
        <v>5.0290805162710006</v>
      </c>
      <c r="J7" s="15">
        <f t="shared" si="3"/>
        <v>-13.996667902787522</v>
      </c>
      <c r="K7" s="30"/>
      <c r="M7" s="29"/>
      <c r="O7" s="29"/>
    </row>
    <row r="8" spans="1:15" s="28" customFormat="1" ht="20.100000000000001" customHeight="1" x14ac:dyDescent="0.2">
      <c r="A8" s="53">
        <v>5</v>
      </c>
      <c r="B8" s="48" t="str">
        <f>'ILK50'!B8</f>
        <v>IRAK</v>
      </c>
      <c r="C8" s="49">
        <f>'ILK50'!C8</f>
        <v>5958.0393400000003</v>
      </c>
      <c r="D8" s="49">
        <f>'ILK50'!D8</f>
        <v>6149.1490800000001</v>
      </c>
      <c r="E8" s="50">
        <f t="shared" si="0"/>
        <v>3.2075944634497811</v>
      </c>
      <c r="F8" s="49">
        <f>'ILK50'!F8</f>
        <v>53353.0936</v>
      </c>
      <c r="G8" s="50">
        <f t="shared" si="1"/>
        <v>3.1691129037122447</v>
      </c>
      <c r="H8" s="49">
        <f>'ILK50'!H8</f>
        <v>72823.20061</v>
      </c>
      <c r="I8" s="51">
        <f t="shared" si="2"/>
        <v>4.3687127259999876</v>
      </c>
      <c r="J8" s="52">
        <f t="shared" si="3"/>
        <v>36.492929830783041</v>
      </c>
      <c r="M8" s="29"/>
      <c r="O8" s="29"/>
    </row>
    <row r="9" spans="1:15" s="28" customFormat="1" ht="20.100000000000001" customHeight="1" x14ac:dyDescent="0.2">
      <c r="A9" s="21">
        <v>6</v>
      </c>
      <c r="B9" s="11" t="str">
        <f>'ILK50'!B9</f>
        <v>FRANSA</v>
      </c>
      <c r="C9" s="12">
        <f>'ILK50'!C9</f>
        <v>5314.39203</v>
      </c>
      <c r="D9" s="12">
        <f>'ILK50'!D9</f>
        <v>5589.9965000000002</v>
      </c>
      <c r="E9" s="13">
        <f t="shared" si="0"/>
        <v>5.186001868966378</v>
      </c>
      <c r="F9" s="12">
        <f>'ILK50'!F9</f>
        <v>65846.080659999992</v>
      </c>
      <c r="G9" s="13">
        <f t="shared" si="1"/>
        <v>3.911182085203083</v>
      </c>
      <c r="H9" s="12">
        <f>'ILK50'!H9</f>
        <v>64624.316030000002</v>
      </c>
      <c r="I9" s="14">
        <f t="shared" si="2"/>
        <v>3.8768561321724913</v>
      </c>
      <c r="J9" s="15">
        <f t="shared" si="3"/>
        <v>-1.855485729376426</v>
      </c>
      <c r="M9" s="29"/>
      <c r="O9" s="29"/>
    </row>
    <row r="10" spans="1:15" s="28" customFormat="1" ht="20.100000000000001" customHeight="1" x14ac:dyDescent="0.2">
      <c r="A10" s="53">
        <v>7</v>
      </c>
      <c r="B10" s="48" t="str">
        <f>'ILK50'!B10</f>
        <v>BİRLEŞİK KRALLIK</v>
      </c>
      <c r="C10" s="49">
        <f>'ILK50'!C10</f>
        <v>3851.08421</v>
      </c>
      <c r="D10" s="49">
        <f>'ILK50'!D10</f>
        <v>4758.4542099999999</v>
      </c>
      <c r="E10" s="50">
        <f t="shared" si="0"/>
        <v>23.561416747103536</v>
      </c>
      <c r="F10" s="49">
        <f>'ILK50'!F10</f>
        <v>54419.17542</v>
      </c>
      <c r="G10" s="50">
        <f t="shared" si="1"/>
        <v>3.2324369478155663</v>
      </c>
      <c r="H10" s="49">
        <f>'ILK50'!H10</f>
        <v>53538.299709999999</v>
      </c>
      <c r="I10" s="51">
        <f t="shared" si="2"/>
        <v>3.2117985657356627</v>
      </c>
      <c r="J10" s="52">
        <f t="shared" si="3"/>
        <v>-1.6186862502077952</v>
      </c>
      <c r="M10" s="29"/>
      <c r="O10" s="29"/>
    </row>
    <row r="11" spans="1:15" s="28" customFormat="1" ht="20.100000000000001" customHeight="1" x14ac:dyDescent="0.2">
      <c r="A11" s="21">
        <v>8</v>
      </c>
      <c r="B11" s="11" t="str">
        <f>'ILK50'!B11</f>
        <v>A.B.D.</v>
      </c>
      <c r="C11" s="12">
        <f>'ILK50'!C11</f>
        <v>2711.8886699999998</v>
      </c>
      <c r="D11" s="12">
        <f>'ILK50'!D11</f>
        <v>3891.3753999999999</v>
      </c>
      <c r="E11" s="13">
        <f t="shared" si="0"/>
        <v>43.493184032514144</v>
      </c>
      <c r="F11" s="12">
        <f>'ILK50'!F11</f>
        <v>48015.60989</v>
      </c>
      <c r="G11" s="13">
        <f t="shared" si="1"/>
        <v>2.8520724594311484</v>
      </c>
      <c r="H11" s="12">
        <f>'ILK50'!H11</f>
        <v>52520.287210000002</v>
      </c>
      <c r="I11" s="14">
        <f t="shared" si="2"/>
        <v>3.150727311976921</v>
      </c>
      <c r="J11" s="15">
        <f t="shared" si="3"/>
        <v>9.3816934332811055</v>
      </c>
      <c r="M11" s="29"/>
      <c r="O11" s="29"/>
    </row>
    <row r="12" spans="1:15" s="28" customFormat="1" ht="20.100000000000001" customHeight="1" x14ac:dyDescent="0.2">
      <c r="A12" s="53">
        <v>9</v>
      </c>
      <c r="B12" s="48" t="str">
        <f>'ILK50'!B12</f>
        <v>ROMANYA</v>
      </c>
      <c r="C12" s="49">
        <f>'ILK50'!C12</f>
        <v>3414.4398300000003</v>
      </c>
      <c r="D12" s="49">
        <f>'ILK50'!D12</f>
        <v>3889.5940499999997</v>
      </c>
      <c r="E12" s="50">
        <f t="shared" si="0"/>
        <v>13.916022646678163</v>
      </c>
      <c r="F12" s="49">
        <f>'ILK50'!F12</f>
        <v>44419.985399999998</v>
      </c>
      <c r="G12" s="50">
        <f t="shared" si="1"/>
        <v>2.6384964660015426</v>
      </c>
      <c r="H12" s="49">
        <f>'ILK50'!H12</f>
        <v>51329.684880000001</v>
      </c>
      <c r="I12" s="51">
        <f t="shared" si="2"/>
        <v>3.0793022783735231</v>
      </c>
      <c r="J12" s="52">
        <f t="shared" si="3"/>
        <v>15.555384401364533</v>
      </c>
      <c r="M12" s="29"/>
      <c r="O12" s="29"/>
    </row>
    <row r="13" spans="1:15" s="28" customFormat="1" ht="20.100000000000001" customHeight="1" x14ac:dyDescent="0.2">
      <c r="A13" s="22">
        <v>10</v>
      </c>
      <c r="B13" s="16" t="str">
        <f>'ILK50'!B13</f>
        <v>SUUDİ ARABİSTAN</v>
      </c>
      <c r="C13" s="17">
        <f>'ILK50'!C13</f>
        <v>3670.6471000000001</v>
      </c>
      <c r="D13" s="17">
        <f>'ILK50'!D13</f>
        <v>3795.53703</v>
      </c>
      <c r="E13" s="18">
        <f t="shared" si="0"/>
        <v>3.4023954522895932</v>
      </c>
      <c r="F13" s="17">
        <f>'ILK50'!F13</f>
        <v>35753.919299999994</v>
      </c>
      <c r="G13" s="18">
        <f t="shared" si="1"/>
        <v>2.1237420244346663</v>
      </c>
      <c r="H13" s="17">
        <f>'ILK50'!H13</f>
        <v>50416.723520000007</v>
      </c>
      <c r="I13" s="19">
        <f t="shared" si="2"/>
        <v>3.0245331130749782</v>
      </c>
      <c r="J13" s="20">
        <f t="shared" si="3"/>
        <v>41.010340983792553</v>
      </c>
      <c r="M13" s="29"/>
      <c r="O13" s="29"/>
    </row>
    <row r="14" spans="1:15" s="28" customFormat="1" ht="20.100000000000001" customHeight="1" x14ac:dyDescent="0.2">
      <c r="A14" s="53">
        <v>11</v>
      </c>
      <c r="B14" s="48" t="str">
        <f>'ILK50'!B15</f>
        <v>HOLLANDA</v>
      </c>
      <c r="C14" s="49">
        <f>'ILK50'!C15</f>
        <v>3117.8983800000001</v>
      </c>
      <c r="D14" s="49">
        <f>'ILK50'!D15</f>
        <v>3260.22768</v>
      </c>
      <c r="E14" s="50">
        <f t="shared" si="0"/>
        <v>4.5649114452537054</v>
      </c>
      <c r="F14" s="49">
        <f>'ILK50'!F15</f>
        <v>40087.079610000001</v>
      </c>
      <c r="G14" s="50">
        <f t="shared" si="1"/>
        <v>2.3811268043169482</v>
      </c>
      <c r="H14" s="49">
        <f>'ILK50'!H15</f>
        <v>39953.11176</v>
      </c>
      <c r="I14" s="51">
        <f t="shared" si="2"/>
        <v>2.3968140143135046</v>
      </c>
      <c r="J14" s="52">
        <f t="shared" si="3"/>
        <v>-0.33419209207393019</v>
      </c>
      <c r="M14" s="29"/>
      <c r="O14" s="29"/>
    </row>
    <row r="15" spans="1:15" s="28" customFormat="1" ht="20.100000000000001" customHeight="1" x14ac:dyDescent="0.2">
      <c r="A15" s="21">
        <v>12</v>
      </c>
      <c r="B15" s="11" t="str">
        <f>'ILK50'!B16</f>
        <v>POLONYA</v>
      </c>
      <c r="C15" s="12">
        <f>'ILK50'!C16</f>
        <v>1588.28647</v>
      </c>
      <c r="D15" s="12">
        <f>'ILK50'!D16</f>
        <v>3018.9060099999997</v>
      </c>
      <c r="E15" s="13">
        <f t="shared" si="0"/>
        <v>90.073142787648351</v>
      </c>
      <c r="F15" s="12">
        <f>'ILK50'!F16</f>
        <v>31207.68175</v>
      </c>
      <c r="G15" s="13">
        <f t="shared" si="1"/>
        <v>1.8537006995386323</v>
      </c>
      <c r="H15" s="12">
        <f>'ILK50'!H16</f>
        <v>36961.8966</v>
      </c>
      <c r="I15" s="14">
        <f t="shared" si="2"/>
        <v>2.2173690074168753</v>
      </c>
      <c r="J15" s="15">
        <f t="shared" si="3"/>
        <v>18.438456582889245</v>
      </c>
      <c r="M15" s="29"/>
      <c r="O15" s="29"/>
    </row>
    <row r="16" spans="1:15" s="28" customFormat="1" ht="20.100000000000001" customHeight="1" x14ac:dyDescent="0.2">
      <c r="A16" s="53">
        <v>13</v>
      </c>
      <c r="B16" s="48" t="str">
        <f>'ILK50'!B17</f>
        <v>KAZAKİSTAN</v>
      </c>
      <c r="C16" s="49">
        <f>'ILK50'!C17</f>
        <v>1934.05142</v>
      </c>
      <c r="D16" s="49">
        <f>'ILK50'!D17</f>
        <v>2940.2654900000002</v>
      </c>
      <c r="E16" s="50">
        <f t="shared" si="0"/>
        <v>52.026231546625588</v>
      </c>
      <c r="F16" s="49">
        <f>'ILK50'!F17</f>
        <v>27607.80514</v>
      </c>
      <c r="G16" s="50">
        <f t="shared" si="1"/>
        <v>1.6398721350311209</v>
      </c>
      <c r="H16" s="49">
        <f>'ILK50'!H17</f>
        <v>32678.88019</v>
      </c>
      <c r="I16" s="51">
        <f t="shared" si="2"/>
        <v>1.9604279757223086</v>
      </c>
      <c r="J16" s="52">
        <f t="shared" si="3"/>
        <v>18.368265873670246</v>
      </c>
      <c r="M16" s="29"/>
      <c r="O16" s="29"/>
    </row>
    <row r="17" spans="1:15" s="28" customFormat="1" ht="20.100000000000001" customHeight="1" x14ac:dyDescent="0.2">
      <c r="A17" s="21">
        <v>14</v>
      </c>
      <c r="B17" s="11" t="str">
        <f>'ILK50'!B18</f>
        <v>SUDAN</v>
      </c>
      <c r="C17" s="12">
        <f>'ILK50'!C18</f>
        <v>1049.09681</v>
      </c>
      <c r="D17" s="12">
        <f>'ILK50'!D18</f>
        <v>2208.73164</v>
      </c>
      <c r="E17" s="13">
        <f t="shared" si="0"/>
        <v>110.53649376743411</v>
      </c>
      <c r="F17" s="12">
        <f>'ILK50'!F18</f>
        <v>26293.296679999999</v>
      </c>
      <c r="G17" s="13">
        <f t="shared" si="1"/>
        <v>1.5617918318746249</v>
      </c>
      <c r="H17" s="12">
        <f>'ILK50'!H18</f>
        <v>30549.458070000001</v>
      </c>
      <c r="I17" s="14">
        <f t="shared" si="2"/>
        <v>1.8326825122334049</v>
      </c>
      <c r="J17" s="15">
        <f t="shared" si="3"/>
        <v>16.187248947133554</v>
      </c>
      <c r="M17" s="29"/>
      <c r="O17" s="29"/>
    </row>
    <row r="18" spans="1:15" s="28" customFormat="1" ht="20.100000000000001" customHeight="1" x14ac:dyDescent="0.2">
      <c r="A18" s="53">
        <v>15</v>
      </c>
      <c r="B18" s="48" t="str">
        <f>'ILK50'!B19</f>
        <v>HİNDİSTAN</v>
      </c>
      <c r="C18" s="49">
        <f>'ILK50'!C19</f>
        <v>2131.7169599999997</v>
      </c>
      <c r="D18" s="49">
        <f>'ILK50'!D19</f>
        <v>2156.92488</v>
      </c>
      <c r="E18" s="50">
        <f t="shared" si="0"/>
        <v>1.1825172137299265</v>
      </c>
      <c r="F18" s="49">
        <f>'ILK50'!F19</f>
        <v>31913.809670000002</v>
      </c>
      <c r="G18" s="50">
        <f t="shared" si="1"/>
        <v>1.8956438925560939</v>
      </c>
      <c r="H18" s="49">
        <f>'ILK50'!H19</f>
        <v>30385.536070000002</v>
      </c>
      <c r="I18" s="51">
        <f t="shared" si="2"/>
        <v>1.8228487213333517</v>
      </c>
      <c r="J18" s="52">
        <f t="shared" si="3"/>
        <v>-4.7887532569846281</v>
      </c>
      <c r="M18" s="29"/>
      <c r="O18" s="29"/>
    </row>
    <row r="19" spans="1:15" s="28" customFormat="1" ht="20.100000000000001" customHeight="1" x14ac:dyDescent="0.2">
      <c r="A19" s="21">
        <v>16</v>
      </c>
      <c r="B19" s="11" t="str">
        <f>'ILK50'!B20</f>
        <v>İSRAİL</v>
      </c>
      <c r="C19" s="12">
        <f>'ILK50'!C20</f>
        <v>2007.1060600000001</v>
      </c>
      <c r="D19" s="12">
        <f>'ILK50'!D20</f>
        <v>2072.5768200000002</v>
      </c>
      <c r="E19" s="13">
        <f t="shared" si="0"/>
        <v>3.2619482001862994</v>
      </c>
      <c r="F19" s="12">
        <f>'ILK50'!F20</f>
        <v>35357.97683</v>
      </c>
      <c r="G19" s="13">
        <f t="shared" si="1"/>
        <v>2.100223493340442</v>
      </c>
      <c r="H19" s="12">
        <f>'ILK50'!H20</f>
        <v>29157.572239999998</v>
      </c>
      <c r="I19" s="14">
        <f t="shared" si="2"/>
        <v>1.749182346246124</v>
      </c>
      <c r="J19" s="15">
        <f t="shared" si="3"/>
        <v>-17.536084204736447</v>
      </c>
      <c r="M19" s="29"/>
      <c r="O19" s="29"/>
    </row>
    <row r="20" spans="1:15" s="28" customFormat="1" ht="20.100000000000001" customHeight="1" x14ac:dyDescent="0.2">
      <c r="A20" s="53">
        <v>17</v>
      </c>
      <c r="B20" s="48" t="str">
        <f>'ILK50'!B21</f>
        <v>BULGARİSTAN</v>
      </c>
      <c r="C20" s="49">
        <f>'ILK50'!C21</f>
        <v>3313.9475600000001</v>
      </c>
      <c r="D20" s="49">
        <f>'ILK50'!D21</f>
        <v>2028.63967</v>
      </c>
      <c r="E20" s="50">
        <f t="shared" si="0"/>
        <v>-38.784798694883392</v>
      </c>
      <c r="F20" s="49">
        <f>'ILK50'!F21</f>
        <v>17798.40019</v>
      </c>
      <c r="G20" s="50">
        <f t="shared" si="1"/>
        <v>1.0572046699005935</v>
      </c>
      <c r="H20" s="49">
        <f>'ILK50'!H21</f>
        <v>24369.978729999999</v>
      </c>
      <c r="I20" s="51">
        <f t="shared" si="2"/>
        <v>1.4619713953561153</v>
      </c>
      <c r="J20" s="52">
        <f t="shared" si="3"/>
        <v>36.922299026022735</v>
      </c>
      <c r="M20" s="29"/>
      <c r="O20" s="29"/>
    </row>
    <row r="21" spans="1:15" s="28" customFormat="1" ht="20.100000000000001" customHeight="1" x14ac:dyDescent="0.2">
      <c r="A21" s="21">
        <v>18</v>
      </c>
      <c r="B21" s="11" t="str">
        <f>'ILK50'!B22</f>
        <v>AVUSTRALYA</v>
      </c>
      <c r="C21" s="12">
        <f>'ILK50'!C22</f>
        <v>1150.7788</v>
      </c>
      <c r="D21" s="12">
        <f>'ILK50'!D22</f>
        <v>1883.27799</v>
      </c>
      <c r="E21" s="13">
        <f t="shared" si="0"/>
        <v>63.652475175941717</v>
      </c>
      <c r="F21" s="12">
        <f>'ILK50'!F22</f>
        <v>17921.59476</v>
      </c>
      <c r="G21" s="13">
        <f t="shared" si="1"/>
        <v>1.0645222868391975</v>
      </c>
      <c r="H21" s="12">
        <f>'ILK50'!H22</f>
        <v>20129.017609999999</v>
      </c>
      <c r="I21" s="14">
        <f t="shared" si="2"/>
        <v>1.2075532887606881</v>
      </c>
      <c r="J21" s="15">
        <f t="shared" si="3"/>
        <v>12.317111727840448</v>
      </c>
      <c r="M21" s="29"/>
      <c r="O21" s="29"/>
    </row>
    <row r="22" spans="1:15" s="28" customFormat="1" ht="20.100000000000001" customHeight="1" x14ac:dyDescent="0.2">
      <c r="A22" s="53">
        <v>19</v>
      </c>
      <c r="B22" s="48" t="str">
        <f>'ILK50'!B23</f>
        <v>NİJERYA</v>
      </c>
      <c r="C22" s="49">
        <f>'ILK50'!C23</f>
        <v>408.04169999999999</v>
      </c>
      <c r="D22" s="49">
        <f>'ILK50'!D23</f>
        <v>1665.9218600000002</v>
      </c>
      <c r="E22" s="50">
        <f t="shared" si="0"/>
        <v>308.27245352619605</v>
      </c>
      <c r="F22" s="49">
        <f>'ILK50'!F23</f>
        <v>21300.217929999999</v>
      </c>
      <c r="G22" s="50">
        <f t="shared" si="1"/>
        <v>1.2652086493789729</v>
      </c>
      <c r="H22" s="49">
        <f>'ILK50'!H23</f>
        <v>19989.969420000001</v>
      </c>
      <c r="I22" s="51">
        <f t="shared" si="2"/>
        <v>1.1992116944323439</v>
      </c>
      <c r="J22" s="52">
        <f t="shared" si="3"/>
        <v>-6.1513385182533558</v>
      </c>
      <c r="M22" s="29"/>
      <c r="O22" s="29"/>
    </row>
    <row r="23" spans="1:15" s="28" customFormat="1" ht="20.100000000000001" customHeight="1" thickBot="1" x14ac:dyDescent="0.25">
      <c r="A23" s="22">
        <v>20</v>
      </c>
      <c r="B23" s="16" t="str">
        <f>'ILK50'!B24</f>
        <v>YUNANİSTAN</v>
      </c>
      <c r="C23" s="17">
        <f>'ILK50'!C24</f>
        <v>922.81781000000001</v>
      </c>
      <c r="D23" s="17">
        <f>'ILK50'!D24</f>
        <v>1652.80646</v>
      </c>
      <c r="E23" s="18">
        <f t="shared" si="0"/>
        <v>79.104308790919404</v>
      </c>
      <c r="F23" s="17">
        <f>'ILK50'!F24</f>
        <v>22321.015809999997</v>
      </c>
      <c r="G23" s="18">
        <f t="shared" si="1"/>
        <v>1.3258428790985048</v>
      </c>
      <c r="H23" s="17">
        <f>'ILK50'!H24</f>
        <v>19399.358260000001</v>
      </c>
      <c r="I23" s="19">
        <f t="shared" si="2"/>
        <v>1.1637805341812617</v>
      </c>
      <c r="J23" s="20">
        <f t="shared" si="3"/>
        <v>-13.089267866971671</v>
      </c>
      <c r="M23" s="29"/>
      <c r="O23" s="29"/>
    </row>
    <row r="24" spans="1:15" s="28" customFormat="1" ht="24.95" customHeight="1" x14ac:dyDescent="0.2">
      <c r="A24" s="96" t="s">
        <v>5</v>
      </c>
      <c r="B24" s="97"/>
      <c r="C24" s="66">
        <f>SUM(C4:C23)</f>
        <v>78629.758800000025</v>
      </c>
      <c r="D24" s="66">
        <f>SUM(D4:D23)</f>
        <v>93736.010320000045</v>
      </c>
      <c r="E24" s="67">
        <f t="shared" si="0"/>
        <v>19.211875695083545</v>
      </c>
      <c r="F24" s="66">
        <f>SUM(F4:F23)</f>
        <v>1174200.8552999999</v>
      </c>
      <c r="G24" s="68">
        <f t="shared" si="1"/>
        <v>69.746191476349253</v>
      </c>
      <c r="H24" s="66">
        <f>SUM(H4:H23)</f>
        <v>1140409.95172</v>
      </c>
      <c r="I24" s="68">
        <f t="shared" si="2"/>
        <v>68.41395911198191</v>
      </c>
      <c r="J24" s="69">
        <f>(H24-F24)/F24*100</f>
        <v>-2.8777788252731762</v>
      </c>
      <c r="M24" s="29"/>
      <c r="O24" s="29"/>
    </row>
    <row r="25" spans="1:15" ht="36" customHeight="1" thickBot="1" x14ac:dyDescent="0.25">
      <c r="A25" s="107" t="s">
        <v>2</v>
      </c>
      <c r="B25" s="108" t="s">
        <v>2</v>
      </c>
      <c r="C25" s="5">
        <f>C27-C24</f>
        <v>38196.683469999974</v>
      </c>
      <c r="D25" s="5">
        <f>D27-D24</f>
        <v>39701.76857999996</v>
      </c>
      <c r="E25" s="6">
        <f>(D25-C25)/C25*100</f>
        <v>3.9403554792449271</v>
      </c>
      <c r="F25" s="5">
        <f>F27-F24</f>
        <v>509333.15630000015</v>
      </c>
      <c r="G25" s="7">
        <f t="shared" si="1"/>
        <v>30.253808523650747</v>
      </c>
      <c r="H25" s="5">
        <f>H27-H24</f>
        <v>526515.87237</v>
      </c>
      <c r="I25" s="7">
        <f t="shared" si="2"/>
        <v>31.586040888018097</v>
      </c>
      <c r="J25" s="8">
        <f>(H25-F25)/F25*100</f>
        <v>3.3735710816122739</v>
      </c>
    </row>
    <row r="26" spans="1:15" ht="30" customHeight="1" thickBot="1" x14ac:dyDescent="0.25">
      <c r="A26" s="101" t="s">
        <v>7</v>
      </c>
      <c r="B26" s="102"/>
      <c r="C26" s="58">
        <f>'ILK50'!C58</f>
        <v>51009.062210000026</v>
      </c>
      <c r="D26" s="58">
        <f>'ILK50'!D58</f>
        <v>63818.75299999999</v>
      </c>
      <c r="E26" s="59">
        <f>(D26-C26)/C26*100</f>
        <v>25.112578500783929</v>
      </c>
      <c r="F26" s="58">
        <f>'ILK50'!F58</f>
        <v>649179.38144000003</v>
      </c>
      <c r="G26" s="60">
        <f t="shared" si="1"/>
        <v>38.560514784196833</v>
      </c>
      <c r="H26" s="58">
        <f>'ILK50'!H58</f>
        <v>684648.05553999974</v>
      </c>
      <c r="I26" s="60">
        <f t="shared" si="2"/>
        <v>41.072496786937684</v>
      </c>
      <c r="J26" s="61">
        <f>(H26-F26)/F26*100</f>
        <v>5.4636168544545622</v>
      </c>
    </row>
    <row r="27" spans="1:15" ht="45.4" customHeight="1" thickBot="1" x14ac:dyDescent="0.25">
      <c r="A27" s="94" t="s">
        <v>12</v>
      </c>
      <c r="B27" s="95" t="s">
        <v>1</v>
      </c>
      <c r="C27" s="62">
        <f>'ILK50'!C59</f>
        <v>116826.44227</v>
      </c>
      <c r="D27" s="62">
        <f>'ILK50'!D59</f>
        <v>133437.7789</v>
      </c>
      <c r="E27" s="63">
        <f>(D27-C27)/C27*100</f>
        <v>14.218815798232734</v>
      </c>
      <c r="F27" s="62">
        <f>'ILK50'!F59</f>
        <v>1683534.0116000001</v>
      </c>
      <c r="G27" s="64">
        <f t="shared" si="1"/>
        <v>99.999999999999986</v>
      </c>
      <c r="H27" s="62">
        <f>'ILK50'!H59</f>
        <v>1666925.82409</v>
      </c>
      <c r="I27" s="64">
        <f t="shared" si="2"/>
        <v>100</v>
      </c>
      <c r="J27" s="65">
        <f>(H27-F27)/F27*100</f>
        <v>-0.98650739430063294</v>
      </c>
    </row>
    <row r="28" spans="1:15" ht="19.5" customHeight="1" x14ac:dyDescent="0.2">
      <c r="A28" s="23" t="s">
        <v>6</v>
      </c>
      <c r="C28" s="1"/>
      <c r="D28" s="1"/>
      <c r="E28" s="1"/>
      <c r="F28" s="1"/>
      <c r="G28" s="1"/>
      <c r="H28" s="1"/>
      <c r="I28" s="1"/>
      <c r="J28" s="1"/>
    </row>
    <row r="29" spans="1:15" x14ac:dyDescent="0.2">
      <c r="B29" s="32"/>
      <c r="C29" s="33"/>
      <c r="D29" s="34"/>
      <c r="E29" s="35"/>
      <c r="F29" s="34"/>
      <c r="H29" s="36"/>
      <c r="I29" s="37"/>
    </row>
    <row r="30" spans="1:15" s="35" customFormat="1" ht="13.15" customHeight="1" x14ac:dyDescent="0.2"/>
    <row r="31" spans="1:15" s="35" customFormat="1" ht="13.15" customHeight="1" x14ac:dyDescent="0.2"/>
    <row r="32" spans="1:15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  <row r="111" s="35" customFormat="1" x14ac:dyDescent="0.2"/>
    <row r="112" s="35" customFormat="1" x14ac:dyDescent="0.2"/>
    <row r="113" s="35" customFormat="1" x14ac:dyDescent="0.2"/>
    <row r="114" s="35" customFormat="1" x14ac:dyDescent="0.2"/>
    <row r="115" s="35" customFormat="1" x14ac:dyDescent="0.2"/>
    <row r="116" s="35" customFormat="1" x14ac:dyDescent="0.2"/>
    <row r="117" s="35" customFormat="1" x14ac:dyDescent="0.2"/>
    <row r="118" s="35" customFormat="1" x14ac:dyDescent="0.2"/>
    <row r="119" s="35" customFormat="1" x14ac:dyDescent="0.2"/>
    <row r="120" s="35" customFormat="1" x14ac:dyDescent="0.2"/>
  </sheetData>
  <mergeCells count="7">
    <mergeCell ref="A26:B26"/>
    <mergeCell ref="A27:B27"/>
    <mergeCell ref="A1:J1"/>
    <mergeCell ref="B2:J2"/>
    <mergeCell ref="A24:B24"/>
    <mergeCell ref="A25:B25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24:E25 G24:G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0"/>
  <sheetViews>
    <sheetView zoomScale="70" zoomScaleNormal="70" workbookViewId="0">
      <selection activeCell="Q17" sqref="Q17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OCAK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OCAK</v>
      </c>
      <c r="D3" s="2" t="str">
        <f>'ILK50'!D3</f>
        <v>2020 
OCAK</v>
      </c>
      <c r="E3" s="3" t="str">
        <f>'ILK50'!E3</f>
        <v>DEĞİŞİM %</v>
      </c>
      <c r="F3" s="43" t="str">
        <f>'ILK50'!F3</f>
        <v>2018
OCAK - ARALIK</v>
      </c>
      <c r="G3" s="3" t="str">
        <f>'ILK50'!G3</f>
        <v>PAY 
%</v>
      </c>
      <c r="H3" s="43" t="str">
        <f>'ILK50'!H3</f>
        <v>2019 
OCAK - ARALIK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4.95" customHeight="1" x14ac:dyDescent="0.2">
      <c r="A4" s="47">
        <v>1</v>
      </c>
      <c r="B4" s="48" t="str">
        <f>'ILK50'!B4</f>
        <v>ALMANYA</v>
      </c>
      <c r="C4" s="49">
        <f>'ILK50'!C4</f>
        <v>8346.0457900000001</v>
      </c>
      <c r="D4" s="49">
        <f>'ILK50'!D4</f>
        <v>13105.775710000002</v>
      </c>
      <c r="E4" s="50">
        <f t="shared" ref="E4:E14" si="0">(D4-C4)/C4*100</f>
        <v>57.029760437008115</v>
      </c>
      <c r="F4" s="49">
        <f>'ILK50'!F4</f>
        <v>269212.10477999999</v>
      </c>
      <c r="G4" s="50">
        <f t="shared" ref="G4:G17" si="1">(F4*100)/$F$17</f>
        <v>15.990891952586436</v>
      </c>
      <c r="H4" s="49">
        <f>'ILK50'!H4</f>
        <v>183003.46658000001</v>
      </c>
      <c r="I4" s="51">
        <f t="shared" ref="I4:I17" si="2">(H4*100)/$H$17</f>
        <v>10.978500898797003</v>
      </c>
      <c r="J4" s="52">
        <f t="shared" ref="J4:J13" si="3">(H4-F4)/F4*100</f>
        <v>-32.022571299477654</v>
      </c>
      <c r="K4" s="27"/>
      <c r="M4" s="29"/>
      <c r="O4" s="29"/>
    </row>
    <row r="5" spans="1:15" s="28" customFormat="1" ht="24.95" customHeight="1" x14ac:dyDescent="0.2">
      <c r="A5" s="21">
        <v>2</v>
      </c>
      <c r="B5" s="11" t="str">
        <f>'ILK50'!B5</f>
        <v>İTALYA</v>
      </c>
      <c r="C5" s="12">
        <f>'ILK50'!C5</f>
        <v>10091.707759999999</v>
      </c>
      <c r="D5" s="12">
        <f>'ILK50'!D5</f>
        <v>11481.636</v>
      </c>
      <c r="E5" s="13">
        <f t="shared" si="0"/>
        <v>13.772973544767028</v>
      </c>
      <c r="F5" s="12">
        <f>'ILK50'!F5</f>
        <v>122843.02245999999</v>
      </c>
      <c r="G5" s="13">
        <f t="shared" si="1"/>
        <v>7.2967354157135338</v>
      </c>
      <c r="H5" s="12">
        <f>'ILK50'!H5</f>
        <v>122916.75635</v>
      </c>
      <c r="I5" s="14">
        <f t="shared" si="2"/>
        <v>7.3738587868540648</v>
      </c>
      <c r="J5" s="15">
        <f t="shared" si="3"/>
        <v>6.002285561152837E-2</v>
      </c>
      <c r="K5" s="27"/>
      <c r="M5" s="29"/>
      <c r="O5" s="29"/>
    </row>
    <row r="6" spans="1:15" s="28" customFormat="1" ht="24.95" customHeight="1" x14ac:dyDescent="0.2">
      <c r="A6" s="53">
        <v>3</v>
      </c>
      <c r="B6" s="48" t="str">
        <f>'ILK50'!B6</f>
        <v>RUSYA FEDERASYONU</v>
      </c>
      <c r="C6" s="49">
        <f>'ILK50'!C6</f>
        <v>12833.413909999999</v>
      </c>
      <c r="D6" s="49">
        <f>'ILK50'!D6</f>
        <v>10925.889289999999</v>
      </c>
      <c r="E6" s="50">
        <f t="shared" si="0"/>
        <v>-14.863734882840699</v>
      </c>
      <c r="F6" s="49">
        <f>'ILK50'!F6</f>
        <v>111054.80645999999</v>
      </c>
      <c r="G6" s="50">
        <f t="shared" si="1"/>
        <v>6.5965288313038313</v>
      </c>
      <c r="H6" s="49">
        <f>'ILK50'!H6</f>
        <v>121831.39604000001</v>
      </c>
      <c r="I6" s="51">
        <f t="shared" si="2"/>
        <v>7.3087472927302928</v>
      </c>
      <c r="J6" s="52">
        <f t="shared" si="3"/>
        <v>9.7038479679684606</v>
      </c>
      <c r="K6" s="27"/>
      <c r="M6" s="29"/>
      <c r="O6" s="29"/>
    </row>
    <row r="7" spans="1:15" s="28" customFormat="1" ht="24.95" customHeight="1" x14ac:dyDescent="0.2">
      <c r="A7" s="21">
        <v>4</v>
      </c>
      <c r="B7" s="11" t="str">
        <f>'ILK50'!B7</f>
        <v>İSPANYA</v>
      </c>
      <c r="C7" s="12">
        <f>'ILK50'!C7</f>
        <v>4814.3581900000008</v>
      </c>
      <c r="D7" s="12">
        <f>'ILK50'!D7</f>
        <v>7260.3245499999994</v>
      </c>
      <c r="E7" s="13">
        <f t="shared" si="0"/>
        <v>50.805658064257955</v>
      </c>
      <c r="F7" s="12">
        <f>'ILK50'!F7</f>
        <v>97474.17895999999</v>
      </c>
      <c r="G7" s="13">
        <f t="shared" si="1"/>
        <v>5.7898550482720754</v>
      </c>
      <c r="H7" s="12">
        <f>'ILK50'!H7</f>
        <v>83831.041840000005</v>
      </c>
      <c r="I7" s="14">
        <f t="shared" si="2"/>
        <v>5.0290805162710006</v>
      </c>
      <c r="J7" s="15">
        <f t="shared" si="3"/>
        <v>-13.996667902787522</v>
      </c>
      <c r="K7" s="30"/>
      <c r="M7" s="29"/>
      <c r="O7" s="29"/>
    </row>
    <row r="8" spans="1:15" s="28" customFormat="1" ht="24.95" customHeight="1" x14ac:dyDescent="0.2">
      <c r="A8" s="53">
        <v>5</v>
      </c>
      <c r="B8" s="48" t="str">
        <f>'ILK50'!B8</f>
        <v>IRAK</v>
      </c>
      <c r="C8" s="49">
        <f>'ILK50'!C8</f>
        <v>5958.0393400000003</v>
      </c>
      <c r="D8" s="49">
        <f>'ILK50'!D8</f>
        <v>6149.1490800000001</v>
      </c>
      <c r="E8" s="50">
        <f t="shared" si="0"/>
        <v>3.2075944634497811</v>
      </c>
      <c r="F8" s="49">
        <f>'ILK50'!F8</f>
        <v>53353.0936</v>
      </c>
      <c r="G8" s="50">
        <f t="shared" si="1"/>
        <v>3.1691129037122447</v>
      </c>
      <c r="H8" s="49">
        <f>'ILK50'!H8</f>
        <v>72823.20061</v>
      </c>
      <c r="I8" s="51">
        <f t="shared" si="2"/>
        <v>4.3687127259999876</v>
      </c>
      <c r="J8" s="52">
        <f t="shared" si="3"/>
        <v>36.492929830783041</v>
      </c>
      <c r="M8" s="29"/>
      <c r="O8" s="29"/>
    </row>
    <row r="9" spans="1:15" s="28" customFormat="1" ht="24.95" customHeight="1" x14ac:dyDescent="0.2">
      <c r="A9" s="21">
        <v>6</v>
      </c>
      <c r="B9" s="11" t="str">
        <f>'ILK50'!B9</f>
        <v>FRANSA</v>
      </c>
      <c r="C9" s="12">
        <f>'ILK50'!C9</f>
        <v>5314.39203</v>
      </c>
      <c r="D9" s="12">
        <f>'ILK50'!D9</f>
        <v>5589.9965000000002</v>
      </c>
      <c r="E9" s="13">
        <f t="shared" si="0"/>
        <v>5.186001868966378</v>
      </c>
      <c r="F9" s="12">
        <f>'ILK50'!F9</f>
        <v>65846.080659999992</v>
      </c>
      <c r="G9" s="13">
        <f t="shared" si="1"/>
        <v>3.911182085203083</v>
      </c>
      <c r="H9" s="12">
        <f>'ILK50'!H9</f>
        <v>64624.316030000002</v>
      </c>
      <c r="I9" s="14">
        <f t="shared" si="2"/>
        <v>3.8768561321724913</v>
      </c>
      <c r="J9" s="15">
        <f t="shared" si="3"/>
        <v>-1.855485729376426</v>
      </c>
      <c r="M9" s="29"/>
      <c r="O9" s="29"/>
    </row>
    <row r="10" spans="1:15" s="28" customFormat="1" ht="24.95" customHeight="1" x14ac:dyDescent="0.2">
      <c r="A10" s="53">
        <v>7</v>
      </c>
      <c r="B10" s="48" t="str">
        <f>'ILK50'!B10</f>
        <v>BİRLEŞİK KRALLIK</v>
      </c>
      <c r="C10" s="49">
        <f>'ILK50'!C10</f>
        <v>3851.08421</v>
      </c>
      <c r="D10" s="49">
        <f>'ILK50'!D10</f>
        <v>4758.4542099999999</v>
      </c>
      <c r="E10" s="50">
        <f t="shared" si="0"/>
        <v>23.561416747103536</v>
      </c>
      <c r="F10" s="49">
        <f>'ILK50'!F10</f>
        <v>54419.17542</v>
      </c>
      <c r="G10" s="50">
        <f t="shared" si="1"/>
        <v>3.2324369478155663</v>
      </c>
      <c r="H10" s="49">
        <f>'ILK50'!H10</f>
        <v>53538.299709999999</v>
      </c>
      <c r="I10" s="51">
        <f t="shared" si="2"/>
        <v>3.2117985657356627</v>
      </c>
      <c r="J10" s="52">
        <f t="shared" si="3"/>
        <v>-1.6186862502077952</v>
      </c>
      <c r="M10" s="29"/>
      <c r="O10" s="29"/>
    </row>
    <row r="11" spans="1:15" s="28" customFormat="1" ht="24.95" customHeight="1" x14ac:dyDescent="0.2">
      <c r="A11" s="21">
        <v>8</v>
      </c>
      <c r="B11" s="11" t="str">
        <f>'ILK50'!B11</f>
        <v>A.B.D.</v>
      </c>
      <c r="C11" s="12">
        <f>'ILK50'!C11</f>
        <v>2711.8886699999998</v>
      </c>
      <c r="D11" s="12">
        <f>'ILK50'!D11</f>
        <v>3891.3753999999999</v>
      </c>
      <c r="E11" s="13">
        <f t="shared" si="0"/>
        <v>43.493184032514144</v>
      </c>
      <c r="F11" s="12">
        <f>'ILK50'!F11</f>
        <v>48015.60989</v>
      </c>
      <c r="G11" s="13">
        <f t="shared" si="1"/>
        <v>2.8520724594311484</v>
      </c>
      <c r="H11" s="12">
        <f>'ILK50'!H11</f>
        <v>52520.287210000002</v>
      </c>
      <c r="I11" s="14">
        <f t="shared" si="2"/>
        <v>3.150727311976921</v>
      </c>
      <c r="J11" s="15">
        <f t="shared" si="3"/>
        <v>9.3816934332811055</v>
      </c>
      <c r="M11" s="29"/>
      <c r="O11" s="29"/>
    </row>
    <row r="12" spans="1:15" s="28" customFormat="1" ht="24.95" customHeight="1" x14ac:dyDescent="0.2">
      <c r="A12" s="53">
        <v>9</v>
      </c>
      <c r="B12" s="48" t="str">
        <f>'ILK50'!B12</f>
        <v>ROMANYA</v>
      </c>
      <c r="C12" s="49">
        <f>'ILK50'!C12</f>
        <v>3414.4398300000003</v>
      </c>
      <c r="D12" s="49">
        <f>'ILK50'!D12</f>
        <v>3889.5940499999997</v>
      </c>
      <c r="E12" s="50">
        <f t="shared" si="0"/>
        <v>13.916022646678163</v>
      </c>
      <c r="F12" s="49">
        <f>'ILK50'!F12</f>
        <v>44419.985399999998</v>
      </c>
      <c r="G12" s="50">
        <f t="shared" si="1"/>
        <v>2.6384964660015426</v>
      </c>
      <c r="H12" s="49">
        <f>'ILK50'!H12</f>
        <v>51329.684880000001</v>
      </c>
      <c r="I12" s="51">
        <f t="shared" si="2"/>
        <v>3.0793022783735231</v>
      </c>
      <c r="J12" s="52">
        <f t="shared" si="3"/>
        <v>15.555384401364533</v>
      </c>
      <c r="M12" s="29"/>
      <c r="O12" s="29"/>
    </row>
    <row r="13" spans="1:15" s="28" customFormat="1" ht="24.95" customHeight="1" thickBot="1" x14ac:dyDescent="0.25">
      <c r="A13" s="21">
        <v>10</v>
      </c>
      <c r="B13" s="11" t="str">
        <f>'ILK50'!B13</f>
        <v>SUUDİ ARABİSTAN</v>
      </c>
      <c r="C13" s="12">
        <f>'ILK50'!C13</f>
        <v>3670.6471000000001</v>
      </c>
      <c r="D13" s="12">
        <f>'ILK50'!D13</f>
        <v>3795.53703</v>
      </c>
      <c r="E13" s="13">
        <f t="shared" si="0"/>
        <v>3.4023954522895932</v>
      </c>
      <c r="F13" s="12">
        <f>'ILK50'!F13</f>
        <v>35753.919299999994</v>
      </c>
      <c r="G13" s="13">
        <f t="shared" si="1"/>
        <v>2.1237420244346663</v>
      </c>
      <c r="H13" s="12">
        <f>'ILK50'!H13</f>
        <v>50416.723520000007</v>
      </c>
      <c r="I13" s="14">
        <f t="shared" si="2"/>
        <v>3.0245331130749782</v>
      </c>
      <c r="J13" s="15">
        <f t="shared" si="3"/>
        <v>41.010340983792553</v>
      </c>
      <c r="M13" s="29"/>
      <c r="O13" s="29"/>
    </row>
    <row r="14" spans="1:15" s="28" customFormat="1" ht="24.95" customHeight="1" thickBot="1" x14ac:dyDescent="0.25">
      <c r="A14" s="113" t="s">
        <v>4</v>
      </c>
      <c r="B14" s="114"/>
      <c r="C14" s="74">
        <f>SUM(C4:C13)</f>
        <v>61006.016830000015</v>
      </c>
      <c r="D14" s="74">
        <f>SUM(D4:D13)</f>
        <v>70847.731820000015</v>
      </c>
      <c r="E14" s="75">
        <f t="shared" si="0"/>
        <v>16.132367758781928</v>
      </c>
      <c r="F14" s="74">
        <f>SUM(F4:F13)</f>
        <v>902391.97692999989</v>
      </c>
      <c r="G14" s="76">
        <f t="shared" si="1"/>
        <v>53.601054134474118</v>
      </c>
      <c r="H14" s="74">
        <f>SUM(H4:H13)</f>
        <v>856835.17276999995</v>
      </c>
      <c r="I14" s="76">
        <f t="shared" si="2"/>
        <v>51.402117621985923</v>
      </c>
      <c r="J14" s="77">
        <f>(H14-F14)/F14*100</f>
        <v>-5.0484496011353457</v>
      </c>
      <c r="M14" s="29"/>
      <c r="O14" s="29"/>
    </row>
    <row r="15" spans="1:15" ht="36" customHeight="1" thickBot="1" x14ac:dyDescent="0.25">
      <c r="A15" s="107" t="s">
        <v>2</v>
      </c>
      <c r="B15" s="108" t="s">
        <v>2</v>
      </c>
      <c r="C15" s="70">
        <f>C17-C14</f>
        <v>55820.425439999985</v>
      </c>
      <c r="D15" s="70">
        <f>D17-D14</f>
        <v>62590.047079999989</v>
      </c>
      <c r="E15" s="71">
        <f>(D15-C15)/C15*100</f>
        <v>12.127499184463412</v>
      </c>
      <c r="F15" s="70">
        <f>F17-F14</f>
        <v>781142.0346700002</v>
      </c>
      <c r="G15" s="72">
        <f t="shared" si="1"/>
        <v>46.398945865525882</v>
      </c>
      <c r="H15" s="70">
        <f>H17-H14</f>
        <v>810090.65132000006</v>
      </c>
      <c r="I15" s="72">
        <f t="shared" si="2"/>
        <v>48.597882378014077</v>
      </c>
      <c r="J15" s="73">
        <f>(H15-F15)/F15*100</f>
        <v>3.7059350752042737</v>
      </c>
    </row>
    <row r="16" spans="1:15" ht="30" customHeight="1" thickBot="1" x14ac:dyDescent="0.25">
      <c r="A16" s="101" t="s">
        <v>7</v>
      </c>
      <c r="B16" s="102"/>
      <c r="C16" s="58">
        <f>'ILK50'!C58</f>
        <v>51009.062210000026</v>
      </c>
      <c r="D16" s="58">
        <f>'ILK50'!D58</f>
        <v>63818.75299999999</v>
      </c>
      <c r="E16" s="59">
        <f>(D16-C16)/C16*100</f>
        <v>25.112578500783929</v>
      </c>
      <c r="F16" s="58">
        <f>'ILK50'!F58</f>
        <v>649179.38144000003</v>
      </c>
      <c r="G16" s="60">
        <f t="shared" si="1"/>
        <v>38.560514784196833</v>
      </c>
      <c r="H16" s="58">
        <f>'ILK50'!H58</f>
        <v>684648.05553999974</v>
      </c>
      <c r="I16" s="60">
        <f t="shared" si="2"/>
        <v>41.072496786937684</v>
      </c>
      <c r="J16" s="61">
        <f>(H16-F16)/F16*100</f>
        <v>5.4636168544545622</v>
      </c>
    </row>
    <row r="17" spans="1:10" ht="45.4" customHeight="1" thickBot="1" x14ac:dyDescent="0.25">
      <c r="A17" s="94" t="s">
        <v>12</v>
      </c>
      <c r="B17" s="95" t="s">
        <v>1</v>
      </c>
      <c r="C17" s="62">
        <f>'ILK50'!C59</f>
        <v>116826.44227</v>
      </c>
      <c r="D17" s="62">
        <f>'ILK50'!D59</f>
        <v>133437.7789</v>
      </c>
      <c r="E17" s="63">
        <f>(D17-C17)/C17*100</f>
        <v>14.218815798232734</v>
      </c>
      <c r="F17" s="62">
        <f>'ILK50'!F59</f>
        <v>1683534.0116000001</v>
      </c>
      <c r="G17" s="64">
        <f t="shared" si="1"/>
        <v>99.999999999999986</v>
      </c>
      <c r="H17" s="62">
        <f>'ILK50'!H59</f>
        <v>1666925.82409</v>
      </c>
      <c r="I17" s="64">
        <f t="shared" si="2"/>
        <v>100</v>
      </c>
      <c r="J17" s="65">
        <f>(H17-F17)/F17*100</f>
        <v>-0.98650739430063294</v>
      </c>
    </row>
    <row r="18" spans="1:10" ht="19.5" customHeight="1" x14ac:dyDescent="0.2">
      <c r="A18" s="44" t="s">
        <v>6</v>
      </c>
      <c r="B18" s="45"/>
      <c r="C18" s="46"/>
      <c r="D18" s="46"/>
      <c r="E18" s="46"/>
      <c r="F18" s="46"/>
      <c r="G18" s="46"/>
      <c r="H18" s="46"/>
      <c r="I18" s="46"/>
      <c r="J18" s="46"/>
    </row>
    <row r="19" spans="1:10" x14ac:dyDescent="0.2">
      <c r="B19" s="32"/>
      <c r="C19" s="33"/>
      <c r="D19" s="34"/>
      <c r="E19" s="35"/>
      <c r="F19" s="34"/>
      <c r="H19" s="36"/>
      <c r="I19" s="37"/>
    </row>
    <row r="20" spans="1:10" s="35" customFormat="1" ht="13.15" customHeight="1" x14ac:dyDescent="0.2"/>
    <row r="21" spans="1:10" s="35" customFormat="1" ht="13.15" customHeight="1" x14ac:dyDescent="0.2"/>
    <row r="22" spans="1:10" s="35" customFormat="1" x14ac:dyDescent="0.2"/>
    <row r="23" spans="1:10" s="35" customFormat="1" x14ac:dyDescent="0.2"/>
    <row r="24" spans="1:10" s="35" customFormat="1" x14ac:dyDescent="0.2"/>
    <row r="25" spans="1:10" s="35" customFormat="1" x14ac:dyDescent="0.2"/>
    <row r="26" spans="1:10" s="35" customFormat="1" x14ac:dyDescent="0.2"/>
    <row r="27" spans="1:10" s="35" customFormat="1" x14ac:dyDescent="0.2"/>
    <row r="28" spans="1:10" s="35" customFormat="1" x14ac:dyDescent="0.2"/>
    <row r="29" spans="1:10" s="35" customFormat="1" x14ac:dyDescent="0.2"/>
    <row r="30" spans="1:10" s="35" customFormat="1" x14ac:dyDescent="0.2"/>
    <row r="31" spans="1:10" s="35" customFormat="1" x14ac:dyDescent="0.2"/>
    <row r="32" spans="1:10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</sheetData>
  <mergeCells count="7">
    <mergeCell ref="A17:B17"/>
    <mergeCell ref="A1:J1"/>
    <mergeCell ref="B2:J2"/>
    <mergeCell ref="A14:B14"/>
    <mergeCell ref="A15:B15"/>
    <mergeCell ref="A16:B16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14:E15 G14:G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ILK50</vt:lpstr>
      <vt:lpstr>ILK20</vt:lpstr>
      <vt:lpstr>ILK10</vt:lpstr>
      <vt:lpstr>'ILK10'!Yazdırma_Alanı</vt:lpstr>
      <vt:lpstr>'ILK20'!Yazdırma_Alanı</vt:lpstr>
      <vt:lpstr>'ILK50'!Yazdırma_Alanı</vt:lpstr>
    </vt:vector>
  </TitlesOfParts>
  <Company>ITKIB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ITKIB</dc:creator>
  <cp:lastModifiedBy>Dilan Gulkanat</cp:lastModifiedBy>
  <cp:lastPrinted>2019-06-10T09:01:56Z</cp:lastPrinted>
  <dcterms:created xsi:type="dcterms:W3CDTF">2004-07-01T10:11:22Z</dcterms:created>
  <dcterms:modified xsi:type="dcterms:W3CDTF">2020-02-06T07:11:00Z</dcterms:modified>
</cp:coreProperties>
</file>